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8445" tabRatio="768" firstSheet="1" activeTab="1"/>
  </bookViews>
  <sheets>
    <sheet name="Muster Gewehr" sheetId="1" state="hidden" r:id="rId1"/>
    <sheet name="Berechnung Altersstufe" sheetId="2" r:id="rId2"/>
  </sheets>
  <definedNames>
    <definedName name="_xlnm._FilterDatabase" localSheetId="0" hidden="1">'Muster Gewehr'!$F$20:$L$70</definedName>
    <definedName name="_xlnm.Print_Area" localSheetId="0">'Muster Gewehr'!$A$1:$M$72</definedName>
    <definedName name="_xlnm.Print_Titles" localSheetId="0">'Muster Gewehr'!$18:$19</definedName>
    <definedName name="Finaljahr">#REF!</definedName>
    <definedName name="kat">'Muster Gewehr'!$P$21:$Q$36</definedName>
    <definedName name="Region">#REF!</definedName>
    <definedName name="Regionen">#REF!</definedName>
  </definedNames>
  <calcPr fullCalcOnLoad="1"/>
</workbook>
</file>

<file path=xl/comments1.xml><?xml version="1.0" encoding="utf-8"?>
<comments xmlns="http://schemas.openxmlformats.org/spreadsheetml/2006/main">
  <authors>
    <author>Peter Hauser</author>
    <author>Armando Amrein</author>
  </authors>
  <commentList>
    <comment ref="G21" authorId="0">
      <text>
        <r>
          <rPr>
            <sz val="10"/>
            <rFont val="Tahoma"/>
            <family val="2"/>
          </rPr>
          <t xml:space="preserve">
  G10A
  G10B
  G10C
  G10D
  G10E
  G50A
  G50B
  G50C
  G300A
  G300B
  P10A
  P10B
  P10C
  P10D
  P10E
  P25A
  P25B
  P50</t>
        </r>
      </text>
    </comment>
    <comment ref="E21" authorId="0">
      <text>
        <r>
          <rPr>
            <sz val="10"/>
            <rFont val="Tahoma"/>
            <family val="2"/>
          </rPr>
          <t xml:space="preserve">
  zum Beispiel:
  Musterdingen FSV</t>
        </r>
      </text>
    </comment>
    <comment ref="L21" authorId="1">
      <text>
        <r>
          <rPr>
            <sz val="12"/>
            <rFont val="Tahoma"/>
            <family val="2"/>
          </rPr>
          <t xml:space="preserve">
 Teilnahme am Final
 klar mit </t>
        </r>
        <r>
          <rPr>
            <b/>
            <sz val="12"/>
            <rFont val="Tahoma"/>
            <family val="2"/>
          </rPr>
          <t xml:space="preserve"> ja oder nein</t>
        </r>
        <r>
          <rPr>
            <sz val="12"/>
            <rFont val="Tahoma"/>
            <family val="2"/>
          </rPr>
          <t xml:space="preserve">
 beantworten</t>
        </r>
      </text>
    </comment>
    <comment ref="B21" authorId="1">
      <text>
        <r>
          <rPr>
            <sz val="14"/>
            <rFont val="Tahoma"/>
            <family val="2"/>
          </rPr>
          <t xml:space="preserve">
  Format  JJ</t>
        </r>
      </text>
    </comment>
  </commentList>
</comments>
</file>

<file path=xl/comments2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<sst xmlns="http://schemas.openxmlformats.org/spreadsheetml/2006/main" count="207" uniqueCount="102">
  <si>
    <t>Verein / société:</t>
  </si>
  <si>
    <t>Leitung der NWK / Responsable du cours des releve:</t>
  </si>
  <si>
    <t>Name / Nom:</t>
  </si>
  <si>
    <t>Adresse / Adresse:</t>
  </si>
  <si>
    <t>E-Mail / Courriel:</t>
  </si>
  <si>
    <t>Tel.:</t>
  </si>
  <si>
    <t>Natel:</t>
  </si>
  <si>
    <t>KSV/UV / SCT/SF:</t>
  </si>
  <si>
    <t>Jg.             Année</t>
  </si>
  <si>
    <t>Verein</t>
  </si>
  <si>
    <t>Kat.</t>
  </si>
  <si>
    <t>Testschiessen</t>
  </si>
  <si>
    <t>Test 1</t>
  </si>
  <si>
    <t>Test 2</t>
  </si>
  <si>
    <t>Test 3</t>
  </si>
  <si>
    <t>TOTAL</t>
  </si>
  <si>
    <t>Finalteilnahme    JA / NEIN</t>
  </si>
  <si>
    <t>Datum / date:</t>
  </si>
  <si>
    <t>Schönenberg FSV</t>
  </si>
  <si>
    <t>m</t>
  </si>
  <si>
    <t>G10D</t>
  </si>
  <si>
    <t>nein</t>
  </si>
  <si>
    <t>ja</t>
  </si>
  <si>
    <t>Hirzel SV</t>
  </si>
  <si>
    <t>G10A</t>
  </si>
  <si>
    <t>Hütten FSV</t>
  </si>
  <si>
    <t>G10C</t>
  </si>
  <si>
    <t>G10B</t>
  </si>
  <si>
    <t>Hauser</t>
  </si>
  <si>
    <t>Peter</t>
  </si>
  <si>
    <t>Chneus, 8825 Hütten</t>
  </si>
  <si>
    <t>044 788 16 30</t>
  </si>
  <si>
    <t>079 486 57 55</t>
  </si>
  <si>
    <t>Zürich</t>
  </si>
  <si>
    <t>Meldeformular für Resultate der Testschiessen in den NWK</t>
  </si>
  <si>
    <t>sig.  P. Hauser</t>
  </si>
  <si>
    <t>U16</t>
  </si>
  <si>
    <t>P10B</t>
  </si>
  <si>
    <t>Reg.-Nr. 6.51.11</t>
  </si>
  <si>
    <t>U12</t>
  </si>
  <si>
    <t>U14</t>
  </si>
  <si>
    <t>Unterschrift:</t>
  </si>
  <si>
    <t>ZH</t>
  </si>
  <si>
    <t>Gewehr</t>
  </si>
  <si>
    <t>Wettkampf-
Jahr</t>
  </si>
  <si>
    <t>U9</t>
  </si>
  <si>
    <t>U18</t>
  </si>
  <si>
    <t>U20</t>
  </si>
  <si>
    <t>Jahrgang</t>
  </si>
  <si>
    <t>Elite</t>
  </si>
  <si>
    <t>Senioren</t>
  </si>
  <si>
    <t>Veteranen</t>
  </si>
  <si>
    <t>Seniorveteranen</t>
  </si>
  <si>
    <t>KSV/UV</t>
  </si>
  <si>
    <t>Baer  Markus</t>
  </si>
  <si>
    <t>Baer  David</t>
  </si>
  <si>
    <t>Baumann  Michael</t>
  </si>
  <si>
    <t>Calarota Ruedi</t>
  </si>
  <si>
    <t>Falk  Andreas</t>
  </si>
  <si>
    <t>Fideeler  Adrian</t>
  </si>
  <si>
    <t>Fleischmann  Hans</t>
  </si>
  <si>
    <t>Fleischmann  Tobias</t>
  </si>
  <si>
    <t>Kubli  Beat</t>
  </si>
  <si>
    <t>Liniger Michael</t>
  </si>
  <si>
    <t>Liniger  Andreas</t>
  </si>
  <si>
    <t>Lötscher  Sergo</t>
  </si>
  <si>
    <t>Mäder  Andreas</t>
  </si>
  <si>
    <t>Pfister  Andrea</t>
  </si>
  <si>
    <t>Pfister  Jürg</t>
  </si>
  <si>
    <t>Schaufelbühl  Pascal</t>
  </si>
  <si>
    <t>Schmid  Michael</t>
  </si>
  <si>
    <t>Schuler  Markus</t>
  </si>
  <si>
    <t>Schuler  Felix</t>
  </si>
  <si>
    <t>Winkler  Felix</t>
  </si>
  <si>
    <t xml:space="preserve">Name / Vorname                                     </t>
  </si>
  <si>
    <t>w</t>
  </si>
  <si>
    <t>Nom / Prénom</t>
  </si>
  <si>
    <t>Vorname / Prénom:</t>
  </si>
  <si>
    <t>Total Anzahl Finalteilnehmer</t>
  </si>
  <si>
    <t>Anzahl</t>
  </si>
  <si>
    <t>10m</t>
  </si>
  <si>
    <t>hauser@bluewin.ch</t>
  </si>
  <si>
    <t>Altersstufe
classe d'age</t>
  </si>
  <si>
    <t>ospsv</t>
  </si>
  <si>
    <t>f / m</t>
  </si>
  <si>
    <t>Region West/Mitte/Ost:</t>
  </si>
  <si>
    <t>West</t>
  </si>
  <si>
    <t>U10</t>
  </si>
  <si>
    <t xml:space="preserve">Berechnung Altersstufe aus dem Altersjahr oder dem Jahrgang </t>
  </si>
  <si>
    <t>Stichtag - Final resp. letzter Schiesstag eines Wettkampfs</t>
  </si>
  <si>
    <t>Ausgabe 2016</t>
  </si>
  <si>
    <t>̶</t>
  </si>
  <si>
    <t>Junioren U10 - U21</t>
  </si>
  <si>
    <t>Altersstufen</t>
  </si>
  <si>
    <t>U13</t>
  </si>
  <si>
    <t>U15</t>
  </si>
  <si>
    <t>U17</t>
  </si>
  <si>
    <t>U19</t>
  </si>
  <si>
    <t>U21</t>
  </si>
  <si>
    <t>Altersjahr</t>
  </si>
  <si>
    <t>Elite (offene Altersstufe ohne Altersbegrenzung)</t>
  </si>
  <si>
    <t>Luzern, 06.02.2015 / plu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</si>
</sst>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mmm/\ yyyy"/>
    <numFmt numFmtId="177" formatCode="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u val="single"/>
      <sz val="12"/>
      <color indexed="48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48"/>
      <name val="Arial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/>
      <right/>
      <top/>
      <bottom style="thin"/>
    </border>
    <border>
      <left style="hair">
        <color indexed="22"/>
      </left>
      <right style="hair">
        <color indexed="22"/>
      </right>
      <top/>
      <bottom style="thin"/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medium"/>
    </border>
    <border>
      <left style="hair">
        <color indexed="22"/>
      </left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5" borderId="2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6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3" fillId="32" borderId="0" xfId="0" applyFont="1" applyFill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12" xfId="53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/>
    </xf>
    <xf numFmtId="0" fontId="6" fillId="0" borderId="13" xfId="53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/>
    </xf>
    <xf numFmtId="0" fontId="6" fillId="0" borderId="13" xfId="53" applyFont="1" applyFill="1" applyBorder="1" applyAlignment="1" applyProtection="1">
      <alignment horizontal="center"/>
      <protection locked="0"/>
    </xf>
    <xf numFmtId="0" fontId="6" fillId="0" borderId="14" xfId="53" applyFont="1" applyFill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19" fillId="0" borderId="0" xfId="0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/>
      <protection/>
    </xf>
    <xf numFmtId="0" fontId="6" fillId="0" borderId="16" xfId="53" applyFont="1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4" fillId="4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6" fillId="0" borderId="12" xfId="53" applyFont="1" applyFill="1" applyBorder="1" applyAlignment="1" applyProtection="1">
      <alignment horizontal="center" wrapText="1"/>
      <protection/>
    </xf>
    <xf numFmtId="177" fontId="6" fillId="0" borderId="12" xfId="53" applyNumberFormat="1" applyFont="1" applyFill="1" applyBorder="1" applyAlignment="1" applyProtection="1">
      <alignment horizontal="center" wrapText="1"/>
      <protection locked="0"/>
    </xf>
    <xf numFmtId="177" fontId="6" fillId="0" borderId="13" xfId="53" applyNumberFormat="1" applyFont="1" applyFill="1" applyBorder="1" applyAlignment="1" applyProtection="1">
      <alignment horizontal="center" wrapText="1"/>
      <protection locked="0"/>
    </xf>
    <xf numFmtId="177" fontId="6" fillId="0" borderId="13" xfId="53" applyNumberFormat="1" applyFont="1" applyFill="1" applyBorder="1" applyAlignment="1" applyProtection="1">
      <alignment horizontal="center"/>
      <protection locked="0"/>
    </xf>
    <xf numFmtId="177" fontId="6" fillId="0" borderId="14" xfId="53" applyNumberFormat="1" applyFont="1" applyFill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 locked="0"/>
    </xf>
    <xf numFmtId="0" fontId="6" fillId="0" borderId="24" xfId="54" applyFont="1" applyFill="1" applyBorder="1" applyAlignment="1" applyProtection="1">
      <alignment wrapText="1"/>
      <protection locked="0"/>
    </xf>
    <xf numFmtId="0" fontId="6" fillId="0" borderId="25" xfId="54" applyFont="1" applyFill="1" applyBorder="1" applyAlignment="1" applyProtection="1">
      <alignment wrapText="1"/>
      <protection locked="0"/>
    </xf>
    <xf numFmtId="0" fontId="29" fillId="0" borderId="0" xfId="0" applyFont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27" xfId="0" applyFont="1" applyBorder="1" applyAlignment="1" applyProtection="1">
      <alignment wrapText="1"/>
      <protection/>
    </xf>
    <xf numFmtId="176" fontId="4" fillId="0" borderId="15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7" fillId="0" borderId="15" xfId="47" applyBorder="1" applyAlignment="1" applyProtection="1">
      <alignment horizontal="left" vertical="center"/>
      <protection locked="0"/>
    </xf>
    <xf numFmtId="0" fontId="25" fillId="0" borderId="15" xfId="47" applyFont="1" applyBorder="1" applyAlignment="1" applyProtection="1">
      <alignment horizontal="left" vertical="center"/>
      <protection locked="0"/>
    </xf>
    <xf numFmtId="0" fontId="32" fillId="0" borderId="28" xfId="0" applyFont="1" applyBorder="1" applyAlignment="1" applyProtection="1">
      <alignment horizontal="center" wrapText="1"/>
      <protection/>
    </xf>
    <xf numFmtId="0" fontId="32" fillId="0" borderId="29" xfId="0" applyFont="1" applyBorder="1" applyAlignment="1" applyProtection="1">
      <alignment horizontal="center" wrapText="1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29" xfId="0" applyFont="1" applyBorder="1" applyAlignment="1" applyProtection="1">
      <alignment horizontal="center" wrapText="1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wrapText="1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9" fillId="5" borderId="32" xfId="0" applyFont="1" applyFill="1" applyBorder="1" applyAlignment="1" applyProtection="1">
      <alignment horizontal="center" vertical="center"/>
      <protection/>
    </xf>
    <xf numFmtId="0" fontId="9" fillId="5" borderId="33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/>
      <protection/>
    </xf>
    <xf numFmtId="0" fontId="9" fillId="5" borderId="31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5" borderId="31" xfId="0" applyFont="1" applyFill="1" applyBorder="1" applyAlignment="1" applyProtection="1">
      <alignment horizontal="center" vertical="center"/>
      <protection/>
    </xf>
    <xf numFmtId="0" fontId="9" fillId="35" borderId="32" xfId="0" applyFont="1" applyFill="1" applyBorder="1" applyAlignment="1" applyProtection="1">
      <alignment horizontal="center" vertical="center"/>
      <protection/>
    </xf>
    <xf numFmtId="0" fontId="9" fillId="35" borderId="33" xfId="0" applyFont="1" applyFill="1" applyBorder="1" applyAlignment="1" applyProtection="1">
      <alignment horizontal="center" vertical="center"/>
      <protection/>
    </xf>
    <xf numFmtId="0" fontId="9" fillId="18" borderId="31" xfId="0" applyFont="1" applyFill="1" applyBorder="1" applyAlignment="1" applyProtection="1">
      <alignment horizontal="center" vertical="center"/>
      <protection/>
    </xf>
    <xf numFmtId="0" fontId="9" fillId="18" borderId="33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/>
      <protection/>
    </xf>
    <xf numFmtId="0" fontId="9" fillId="36" borderId="31" xfId="0" applyFont="1" applyFill="1" applyBorder="1" applyAlignment="1" applyProtection="1">
      <alignment horizontal="center" vertical="center"/>
      <protection/>
    </xf>
    <xf numFmtId="0" fontId="9" fillId="36" borderId="33" xfId="0" applyFont="1" applyFill="1" applyBorder="1" applyAlignment="1" applyProtection="1">
      <alignment horizontal="center" vertical="center"/>
      <protection/>
    </xf>
    <xf numFmtId="0" fontId="9" fillId="37" borderId="31" xfId="0" applyFont="1" applyFill="1" applyBorder="1" applyAlignment="1" applyProtection="1">
      <alignment horizontal="center" vertical="center"/>
      <protection/>
    </xf>
    <xf numFmtId="0" fontId="9" fillId="37" borderId="33" xfId="0" applyFont="1" applyFill="1" applyBorder="1" applyAlignment="1" applyProtection="1">
      <alignment horizontal="center" vertical="center"/>
      <protection/>
    </xf>
    <xf numFmtId="0" fontId="9" fillId="38" borderId="32" xfId="0" applyFont="1" applyFill="1" applyBorder="1" applyAlignment="1" applyProtection="1">
      <alignment horizontal="center" vertical="center"/>
      <protection/>
    </xf>
    <xf numFmtId="0" fontId="9" fillId="38" borderId="33" xfId="0" applyFont="1" applyFill="1" applyBorder="1" applyAlignment="1" applyProtection="1">
      <alignment horizontal="center" vertical="center"/>
      <protection/>
    </xf>
    <xf numFmtId="0" fontId="4" fillId="39" borderId="31" xfId="0" applyFont="1" applyFill="1" applyBorder="1" applyAlignment="1" applyProtection="1">
      <alignment horizontal="center" vertical="center"/>
      <protection/>
    </xf>
    <xf numFmtId="0" fontId="4" fillId="39" borderId="32" xfId="0" applyFont="1" applyFill="1" applyBorder="1" applyAlignment="1" applyProtection="1">
      <alignment horizontal="center" vertical="center"/>
      <protection/>
    </xf>
    <xf numFmtId="0" fontId="4" fillId="39" borderId="33" xfId="0" applyFont="1" applyFill="1" applyBorder="1" applyAlignment="1" applyProtection="1">
      <alignment horizontal="center" vertical="center"/>
      <protection/>
    </xf>
    <xf numFmtId="0" fontId="9" fillId="38" borderId="31" xfId="0" applyFont="1" applyFill="1" applyBorder="1" applyAlignment="1" applyProtection="1">
      <alignment horizontal="center" vertical="center"/>
      <protection/>
    </xf>
    <xf numFmtId="0" fontId="9" fillId="40" borderId="31" xfId="0" applyFont="1" applyFill="1" applyBorder="1" applyAlignment="1" applyProtection="1">
      <alignment horizontal="center" vertical="center"/>
      <protection/>
    </xf>
    <xf numFmtId="0" fontId="9" fillId="40" borderId="32" xfId="0" applyFont="1" applyFill="1" applyBorder="1" applyAlignment="1" applyProtection="1">
      <alignment horizontal="center" vertical="center"/>
      <protection/>
    </xf>
    <xf numFmtId="0" fontId="9" fillId="40" borderId="3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Form 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9">
    <dxf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219075</xdr:colOff>
      <xdr:row>6</xdr:row>
      <xdr:rowOff>95250</xdr:rowOff>
    </xdr:to>
    <xdr:pic>
      <xdr:nvPicPr>
        <xdr:cNvPr id="1" name="Picture 1" descr="Logo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524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5</xdr:row>
      <xdr:rowOff>47625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er@bluewin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72"/>
  <sheetViews>
    <sheetView showGridLines="0" showRowColHeaders="0" zoomScale="90" zoomScaleNormal="90" zoomScalePageLayoutView="0" workbookViewId="0" topLeftCell="A1">
      <pane ySplit="19" topLeftCell="A20" activePane="bottomLeft" state="frozen"/>
      <selection pane="topLeft" activeCell="A8" sqref="A8:B8"/>
      <selection pane="bottomLeft" activeCell="E24" sqref="E24"/>
    </sheetView>
  </sheetViews>
  <sheetFormatPr defaultColWidth="11.421875" defaultRowHeight="12.75"/>
  <cols>
    <col min="1" max="1" width="27.00390625" style="41" customWidth="1"/>
    <col min="2" max="3" width="6.57421875" style="41" customWidth="1"/>
    <col min="4" max="4" width="6.8515625" style="43" customWidth="1"/>
    <col min="5" max="5" width="21.421875" style="41" customWidth="1"/>
    <col min="6" max="6" width="11.140625" style="41" customWidth="1"/>
    <col min="7" max="7" width="7.421875" style="41" customWidth="1"/>
    <col min="8" max="11" width="9.8515625" style="43" customWidth="1"/>
    <col min="12" max="12" width="14.00390625" style="43" customWidth="1"/>
    <col min="13" max="13" width="7.140625" style="41" customWidth="1"/>
    <col min="14" max="14" width="7.00390625" style="41" hidden="1" customWidth="1"/>
    <col min="15" max="17" width="11.421875" style="41" hidden="1" customWidth="1"/>
    <col min="18" max="16384" width="11.421875" style="41" customWidth="1"/>
  </cols>
  <sheetData>
    <row r="1" spans="5:14" ht="12.75" customHeight="1">
      <c r="E1" s="84">
        <f>IF(F1&gt;0,"Falsches Alter","")</f>
      </c>
      <c r="F1" s="42">
        <f>COUNTIF(F21:F69,"#NV")</f>
        <v>0</v>
      </c>
      <c r="G1" s="42"/>
      <c r="N1" s="64" t="e">
        <f>#REF!</f>
        <v>#REF!</v>
      </c>
    </row>
    <row r="2" ht="12.75" customHeight="1">
      <c r="E2" s="84"/>
    </row>
    <row r="3" ht="12.75"/>
    <row r="4" spans="5:11" ht="17.25" customHeight="1">
      <c r="E4" s="109">
        <f>IF(N19=O19,"","Bitte alle Finalteilnehmer mit ja oder nein eintragen")</f>
      </c>
      <c r="F4" s="109"/>
      <c r="G4" s="109"/>
      <c r="H4" s="109"/>
      <c r="I4" s="109"/>
      <c r="J4" s="62"/>
      <c r="K4" s="62"/>
    </row>
    <row r="5" spans="5:12" ht="12.75" customHeight="1">
      <c r="E5" s="113">
        <f>IF(N19=O19,"","Les participants à la finale, obligatoirement repondre avec oui ou non")</f>
      </c>
      <c r="F5" s="113"/>
      <c r="G5" s="113"/>
      <c r="H5" s="113"/>
      <c r="I5" s="113"/>
      <c r="J5" s="113"/>
      <c r="K5" s="62"/>
      <c r="L5" s="44" t="s">
        <v>38</v>
      </c>
    </row>
    <row r="6" ht="12.75"/>
    <row r="7" spans="1:12" ht="20.25">
      <c r="A7" s="63" t="s">
        <v>34</v>
      </c>
      <c r="B7" s="63"/>
      <c r="C7" s="63"/>
      <c r="D7" s="88"/>
      <c r="F7" s="63"/>
      <c r="G7" s="63"/>
      <c r="H7" s="41"/>
      <c r="I7" s="114" t="s">
        <v>43</v>
      </c>
      <c r="J7" s="114"/>
      <c r="K7" s="78" t="s">
        <v>80</v>
      </c>
      <c r="L7" s="45"/>
    </row>
    <row r="8" ht="12.75" customHeight="1"/>
    <row r="9" spans="1:12" ht="19.5" customHeight="1">
      <c r="A9" s="91" t="s">
        <v>0</v>
      </c>
      <c r="B9" s="110" t="s">
        <v>25</v>
      </c>
      <c r="C9" s="110"/>
      <c r="D9" s="110"/>
      <c r="E9" s="110"/>
      <c r="F9" s="111" t="s">
        <v>7</v>
      </c>
      <c r="G9" s="111"/>
      <c r="H9" s="111"/>
      <c r="I9" s="116" t="s">
        <v>33</v>
      </c>
      <c r="J9" s="116"/>
      <c r="K9" s="116"/>
      <c r="L9" s="116"/>
    </row>
    <row r="10" spans="4:5" ht="12.75">
      <c r="D10" s="89"/>
      <c r="E10" s="47"/>
    </row>
    <row r="11" spans="1:9" ht="18">
      <c r="A11" s="92" t="s">
        <v>1</v>
      </c>
      <c r="D11" s="1"/>
      <c r="E11" s="48"/>
      <c r="F11" s="92" t="s">
        <v>85</v>
      </c>
      <c r="I11" s="93" t="s">
        <v>86</v>
      </c>
    </row>
    <row r="12" ht="8.25" customHeight="1"/>
    <row r="13" spans="1:12" ht="12.75" customHeight="1">
      <c r="A13" s="49"/>
      <c r="B13" s="49"/>
      <c r="C13" s="49"/>
      <c r="D13" s="90"/>
      <c r="E13" s="50"/>
      <c r="F13" s="49"/>
      <c r="G13" s="49"/>
      <c r="H13" s="51"/>
      <c r="I13" s="51"/>
      <c r="J13" s="51"/>
      <c r="K13" s="51"/>
      <c r="L13" s="51"/>
    </row>
    <row r="14" spans="1:12" ht="19.5" customHeight="1">
      <c r="A14" s="52" t="s">
        <v>2</v>
      </c>
      <c r="B14" s="96" t="s">
        <v>28</v>
      </c>
      <c r="C14" s="96"/>
      <c r="D14" s="96"/>
      <c r="E14" s="96"/>
      <c r="F14" s="112" t="s">
        <v>77</v>
      </c>
      <c r="G14" s="112"/>
      <c r="H14" s="112"/>
      <c r="I14" s="115" t="s">
        <v>29</v>
      </c>
      <c r="J14" s="115"/>
      <c r="K14" s="115"/>
      <c r="L14" s="115"/>
    </row>
    <row r="15" spans="1:12" ht="19.5" customHeight="1">
      <c r="A15" s="52" t="s">
        <v>3</v>
      </c>
      <c r="B15" s="96" t="s">
        <v>30</v>
      </c>
      <c r="C15" s="96"/>
      <c r="D15" s="96"/>
      <c r="E15" s="96"/>
      <c r="F15" s="28"/>
      <c r="G15" s="28"/>
      <c r="H15" s="53"/>
      <c r="I15" s="53"/>
      <c r="J15" s="53"/>
      <c r="K15" s="53"/>
      <c r="L15" s="53"/>
    </row>
    <row r="16" spans="1:12" ht="19.5" customHeight="1">
      <c r="A16" s="54" t="s">
        <v>4</v>
      </c>
      <c r="B16" s="99" t="s">
        <v>81</v>
      </c>
      <c r="C16" s="100"/>
      <c r="D16" s="100"/>
      <c r="E16" s="100"/>
      <c r="F16" s="54" t="s">
        <v>5</v>
      </c>
      <c r="G16" s="29"/>
      <c r="H16" s="118" t="s">
        <v>31</v>
      </c>
      <c r="I16" s="118"/>
      <c r="J16" s="55" t="s">
        <v>6</v>
      </c>
      <c r="K16" s="118" t="s">
        <v>32</v>
      </c>
      <c r="L16" s="118"/>
    </row>
    <row r="17" ht="12.75"/>
    <row r="18" spans="1:16" ht="12.75" customHeight="1">
      <c r="A18" s="85" t="s">
        <v>74</v>
      </c>
      <c r="B18" s="103" t="s">
        <v>8</v>
      </c>
      <c r="C18" s="97" t="s">
        <v>84</v>
      </c>
      <c r="D18" s="107" t="s">
        <v>53</v>
      </c>
      <c r="E18" s="105" t="s">
        <v>9</v>
      </c>
      <c r="F18" s="101" t="s">
        <v>82</v>
      </c>
      <c r="G18" s="97" t="s">
        <v>10</v>
      </c>
      <c r="H18" s="120" t="s">
        <v>11</v>
      </c>
      <c r="I18" s="121"/>
      <c r="J18" s="121"/>
      <c r="K18" s="122"/>
      <c r="L18" s="103" t="s">
        <v>16</v>
      </c>
      <c r="N18" s="79"/>
      <c r="O18" s="79"/>
      <c r="P18" s="79"/>
    </row>
    <row r="19" spans="1:16" ht="19.5" customHeight="1" thickBot="1">
      <c r="A19" s="86" t="s">
        <v>76</v>
      </c>
      <c r="B19" s="104"/>
      <c r="C19" s="98"/>
      <c r="D19" s="108"/>
      <c r="E19" s="106"/>
      <c r="F19" s="102"/>
      <c r="G19" s="98"/>
      <c r="H19" s="56" t="s">
        <v>12</v>
      </c>
      <c r="I19" s="56" t="s">
        <v>13</v>
      </c>
      <c r="J19" s="56" t="s">
        <v>14</v>
      </c>
      <c r="K19" s="56" t="s">
        <v>15</v>
      </c>
      <c r="L19" s="119"/>
      <c r="M19" s="56" t="s">
        <v>79</v>
      </c>
      <c r="N19" s="79">
        <f>IF(K7="50m","",COUNTA(A21:A69))</f>
        <v>20</v>
      </c>
      <c r="O19" s="79">
        <f>IF(K7="50m","",COUNTA(L21:L69))</f>
        <v>20</v>
      </c>
      <c r="P19" s="79"/>
    </row>
    <row r="20" spans="1:15" ht="8.25" customHeight="1">
      <c r="A20" s="70"/>
      <c r="B20" s="72"/>
      <c r="C20" s="73"/>
      <c r="D20" s="74"/>
      <c r="E20" s="75"/>
      <c r="F20" s="71"/>
      <c r="G20" s="73"/>
      <c r="H20" s="76"/>
      <c r="I20" s="76"/>
      <c r="J20" s="76"/>
      <c r="K20" s="76"/>
      <c r="L20" s="77"/>
      <c r="M20" s="76"/>
      <c r="N20" s="42"/>
      <c r="O20" s="42"/>
    </row>
    <row r="21" spans="1:17" ht="12.75">
      <c r="A21" s="81" t="s">
        <v>54</v>
      </c>
      <c r="B21" s="66">
        <v>99</v>
      </c>
      <c r="C21" s="21" t="s">
        <v>75</v>
      </c>
      <c r="D21" s="32" t="s">
        <v>83</v>
      </c>
      <c r="E21" s="33" t="s">
        <v>18</v>
      </c>
      <c r="F21" s="65" t="e">
        <f>IF(B21="","",VLOOKUP(N21,$P$21:$Q$39,2,N21))</f>
        <v>#REF!</v>
      </c>
      <c r="G21" s="31" t="s">
        <v>27</v>
      </c>
      <c r="H21" s="31">
        <v>125</v>
      </c>
      <c r="I21" s="31">
        <v>125</v>
      </c>
      <c r="J21" s="31">
        <v>125</v>
      </c>
      <c r="K21" s="22">
        <f>SUM(H21,I21,J21)</f>
        <v>375</v>
      </c>
      <c r="L21" s="37" t="s">
        <v>22</v>
      </c>
      <c r="M21" s="22">
        <f>IF(A21="","",ROW()-20)</f>
        <v>1</v>
      </c>
      <c r="N21" s="64" t="e">
        <f aca="true" t="shared" si="0" ref="N21:N69">IF(B21&lt;20,$N$1-(2000+B21),$N$1-(1900+B21))</f>
        <v>#REF!</v>
      </c>
      <c r="P21" s="41">
        <v>8</v>
      </c>
      <c r="Q21" s="41" t="s">
        <v>45</v>
      </c>
    </row>
    <row r="22" spans="1:17" ht="12.75">
      <c r="A22" s="82" t="s">
        <v>55</v>
      </c>
      <c r="B22" s="67">
        <v>99</v>
      </c>
      <c r="C22" s="23" t="s">
        <v>19</v>
      </c>
      <c r="D22" s="35" t="s">
        <v>42</v>
      </c>
      <c r="E22" s="36" t="s">
        <v>25</v>
      </c>
      <c r="F22" s="65" t="e">
        <f aca="true" t="shared" si="1" ref="F22:F69">IF(B22="","",VLOOKUP(N22,$P$21:$Q$39,2,N22))</f>
        <v>#REF!</v>
      </c>
      <c r="G22" s="34" t="s">
        <v>37</v>
      </c>
      <c r="H22" s="34">
        <v>136</v>
      </c>
      <c r="I22" s="34">
        <v>136</v>
      </c>
      <c r="J22" s="34">
        <v>136</v>
      </c>
      <c r="K22" s="24">
        <f aca="true" t="shared" si="2" ref="K22:K39">SUM(H22,I22,J22)</f>
        <v>408</v>
      </c>
      <c r="L22" s="37" t="s">
        <v>22</v>
      </c>
      <c r="M22" s="22">
        <f aca="true" t="shared" si="3" ref="M22:M69">IF(A22="","",ROW()-20)</f>
        <v>2</v>
      </c>
      <c r="N22" s="64" t="e">
        <f t="shared" si="0"/>
        <v>#REF!</v>
      </c>
      <c r="P22" s="41">
        <v>9</v>
      </c>
      <c r="Q22" s="41" t="s">
        <v>45</v>
      </c>
    </row>
    <row r="23" spans="1:17" ht="12.75">
      <c r="A23" s="82" t="s">
        <v>56</v>
      </c>
      <c r="B23" s="67">
        <v>99</v>
      </c>
      <c r="C23" s="23" t="s">
        <v>75</v>
      </c>
      <c r="D23" s="35" t="s">
        <v>42</v>
      </c>
      <c r="E23" s="36" t="s">
        <v>23</v>
      </c>
      <c r="F23" s="65" t="e">
        <f t="shared" si="1"/>
        <v>#REF!</v>
      </c>
      <c r="G23" s="34" t="s">
        <v>20</v>
      </c>
      <c r="H23" s="34">
        <v>310</v>
      </c>
      <c r="I23" s="34">
        <v>325</v>
      </c>
      <c r="J23" s="34">
        <v>322</v>
      </c>
      <c r="K23" s="24">
        <f t="shared" si="2"/>
        <v>957</v>
      </c>
      <c r="L23" s="37" t="s">
        <v>22</v>
      </c>
      <c r="M23" s="22">
        <f t="shared" si="3"/>
        <v>3</v>
      </c>
      <c r="N23" s="64" t="e">
        <f t="shared" si="0"/>
        <v>#REF!</v>
      </c>
      <c r="P23" s="41">
        <v>10</v>
      </c>
      <c r="Q23" s="41" t="s">
        <v>39</v>
      </c>
    </row>
    <row r="24" spans="1:17" ht="12.75">
      <c r="A24" s="82" t="s">
        <v>57</v>
      </c>
      <c r="B24" s="67">
        <v>95</v>
      </c>
      <c r="C24" s="23" t="s">
        <v>19</v>
      </c>
      <c r="D24" s="35" t="s">
        <v>42</v>
      </c>
      <c r="E24" s="36" t="s">
        <v>25</v>
      </c>
      <c r="F24" s="65" t="e">
        <f t="shared" si="1"/>
        <v>#REF!</v>
      </c>
      <c r="G24" s="34" t="s">
        <v>20</v>
      </c>
      <c r="H24" s="34">
        <v>322</v>
      </c>
      <c r="I24" s="34">
        <v>318</v>
      </c>
      <c r="J24" s="34">
        <v>332</v>
      </c>
      <c r="K24" s="24">
        <f t="shared" si="2"/>
        <v>972</v>
      </c>
      <c r="L24" s="37" t="s">
        <v>21</v>
      </c>
      <c r="M24" s="22">
        <f t="shared" si="3"/>
        <v>4</v>
      </c>
      <c r="N24" s="64" t="e">
        <f t="shared" si="0"/>
        <v>#REF!</v>
      </c>
      <c r="P24" s="41">
        <v>11</v>
      </c>
      <c r="Q24" s="41" t="s">
        <v>39</v>
      </c>
    </row>
    <row r="25" spans="1:17" ht="12.75">
      <c r="A25" s="82" t="s">
        <v>58</v>
      </c>
      <c r="B25" s="67">
        <v>78</v>
      </c>
      <c r="C25" s="23" t="s">
        <v>75</v>
      </c>
      <c r="D25" s="35" t="s">
        <v>42</v>
      </c>
      <c r="E25" s="36" t="s">
        <v>25</v>
      </c>
      <c r="F25" s="65" t="e">
        <f t="shared" si="1"/>
        <v>#REF!</v>
      </c>
      <c r="G25" s="34" t="s">
        <v>26</v>
      </c>
      <c r="H25" s="34">
        <v>108</v>
      </c>
      <c r="I25" s="34">
        <v>108</v>
      </c>
      <c r="J25" s="34">
        <v>108</v>
      </c>
      <c r="K25" s="24">
        <f t="shared" si="2"/>
        <v>324</v>
      </c>
      <c r="L25" s="37" t="s">
        <v>21</v>
      </c>
      <c r="M25" s="22">
        <f t="shared" si="3"/>
        <v>5</v>
      </c>
      <c r="N25" s="64" t="e">
        <f t="shared" si="0"/>
        <v>#REF!</v>
      </c>
      <c r="P25" s="41">
        <v>12</v>
      </c>
      <c r="Q25" s="41" t="s">
        <v>39</v>
      </c>
    </row>
    <row r="26" spans="1:17" ht="12.75">
      <c r="A26" s="82" t="s">
        <v>59</v>
      </c>
      <c r="B26" s="67">
        <v>60</v>
      </c>
      <c r="C26" s="23" t="s">
        <v>19</v>
      </c>
      <c r="D26" s="35" t="s">
        <v>42</v>
      </c>
      <c r="E26" s="36" t="s">
        <v>18</v>
      </c>
      <c r="F26" s="65" t="e">
        <f t="shared" si="1"/>
        <v>#REF!</v>
      </c>
      <c r="G26" s="34" t="s">
        <v>20</v>
      </c>
      <c r="H26" s="34">
        <v>331</v>
      </c>
      <c r="I26" s="34">
        <v>322</v>
      </c>
      <c r="J26" s="34">
        <v>330</v>
      </c>
      <c r="K26" s="24">
        <f t="shared" si="2"/>
        <v>983</v>
      </c>
      <c r="L26" s="37" t="s">
        <v>22</v>
      </c>
      <c r="M26" s="22">
        <f t="shared" si="3"/>
        <v>6</v>
      </c>
      <c r="N26" s="64" t="e">
        <f t="shared" si="0"/>
        <v>#REF!</v>
      </c>
      <c r="P26" s="41">
        <v>13</v>
      </c>
      <c r="Q26" s="41" t="s">
        <v>40</v>
      </c>
    </row>
    <row r="27" spans="1:17" ht="12.75">
      <c r="A27" s="82" t="s">
        <v>60</v>
      </c>
      <c r="B27" s="67">
        <v>96</v>
      </c>
      <c r="C27" s="23" t="s">
        <v>19</v>
      </c>
      <c r="D27" s="35" t="s">
        <v>42</v>
      </c>
      <c r="E27" s="36" t="s">
        <v>23</v>
      </c>
      <c r="F27" s="65" t="e">
        <f t="shared" si="1"/>
        <v>#REF!</v>
      </c>
      <c r="G27" s="34" t="s">
        <v>27</v>
      </c>
      <c r="H27" s="34">
        <v>126</v>
      </c>
      <c r="I27" s="34">
        <v>126</v>
      </c>
      <c r="J27" s="34">
        <v>126</v>
      </c>
      <c r="K27" s="24">
        <f t="shared" si="2"/>
        <v>378</v>
      </c>
      <c r="L27" s="37" t="s">
        <v>21</v>
      </c>
      <c r="M27" s="22">
        <f t="shared" si="3"/>
        <v>7</v>
      </c>
      <c r="N27" s="64" t="e">
        <f t="shared" si="0"/>
        <v>#REF!</v>
      </c>
      <c r="P27" s="41">
        <v>14</v>
      </c>
      <c r="Q27" s="41" t="s">
        <v>40</v>
      </c>
    </row>
    <row r="28" spans="1:17" ht="12.75">
      <c r="A28" s="82" t="s">
        <v>61</v>
      </c>
      <c r="B28" s="67">
        <v>92</v>
      </c>
      <c r="C28" s="23" t="s">
        <v>19</v>
      </c>
      <c r="D28" s="35" t="s">
        <v>42</v>
      </c>
      <c r="E28" s="36" t="s">
        <v>18</v>
      </c>
      <c r="F28" s="65" t="e">
        <f t="shared" si="1"/>
        <v>#REF!</v>
      </c>
      <c r="G28" s="34" t="s">
        <v>27</v>
      </c>
      <c r="H28" s="34">
        <v>134</v>
      </c>
      <c r="I28" s="34">
        <v>134</v>
      </c>
      <c r="J28" s="34">
        <v>134</v>
      </c>
      <c r="K28" s="24">
        <f t="shared" si="2"/>
        <v>402</v>
      </c>
      <c r="L28" s="37" t="s">
        <v>22</v>
      </c>
      <c r="M28" s="22">
        <f t="shared" si="3"/>
        <v>8</v>
      </c>
      <c r="N28" s="64" t="e">
        <f t="shared" si="0"/>
        <v>#REF!</v>
      </c>
      <c r="P28" s="41">
        <v>15</v>
      </c>
      <c r="Q28" s="41" t="s">
        <v>36</v>
      </c>
    </row>
    <row r="29" spans="1:17" ht="12.75">
      <c r="A29" s="82" t="s">
        <v>62</v>
      </c>
      <c r="B29" s="67">
        <v>90</v>
      </c>
      <c r="C29" s="23" t="s">
        <v>19</v>
      </c>
      <c r="D29" s="35" t="s">
        <v>42</v>
      </c>
      <c r="E29" s="36" t="s">
        <v>18</v>
      </c>
      <c r="F29" s="65" t="e">
        <f t="shared" si="1"/>
        <v>#REF!</v>
      </c>
      <c r="G29" s="34" t="s">
        <v>24</v>
      </c>
      <c r="H29" s="34">
        <v>131</v>
      </c>
      <c r="I29" s="34">
        <v>131</v>
      </c>
      <c r="J29" s="34">
        <v>131</v>
      </c>
      <c r="K29" s="24">
        <f t="shared" si="2"/>
        <v>393</v>
      </c>
      <c r="L29" s="37" t="s">
        <v>21</v>
      </c>
      <c r="M29" s="22">
        <f t="shared" si="3"/>
        <v>9</v>
      </c>
      <c r="N29" s="64" t="e">
        <f t="shared" si="0"/>
        <v>#REF!</v>
      </c>
      <c r="P29" s="41">
        <v>16</v>
      </c>
      <c r="Q29" s="41" t="s">
        <v>36</v>
      </c>
    </row>
    <row r="30" spans="1:17" ht="12.75" customHeight="1">
      <c r="A30" s="82" t="s">
        <v>63</v>
      </c>
      <c r="B30" s="67">
        <v>91</v>
      </c>
      <c r="C30" s="23" t="s">
        <v>19</v>
      </c>
      <c r="D30" s="35" t="s">
        <v>42</v>
      </c>
      <c r="E30" s="36" t="s">
        <v>25</v>
      </c>
      <c r="F30" s="65" t="e">
        <f t="shared" si="1"/>
        <v>#REF!</v>
      </c>
      <c r="G30" s="34" t="s">
        <v>27</v>
      </c>
      <c r="H30" s="34">
        <v>112</v>
      </c>
      <c r="I30" s="34">
        <v>112</v>
      </c>
      <c r="J30" s="34">
        <v>112</v>
      </c>
      <c r="K30" s="24">
        <f t="shared" si="2"/>
        <v>336</v>
      </c>
      <c r="L30" s="37" t="s">
        <v>21</v>
      </c>
      <c r="M30" s="22">
        <f t="shared" si="3"/>
        <v>10</v>
      </c>
      <c r="N30" s="64" t="e">
        <f t="shared" si="0"/>
        <v>#REF!</v>
      </c>
      <c r="P30" s="41">
        <v>17</v>
      </c>
      <c r="Q30" s="41" t="s">
        <v>46</v>
      </c>
    </row>
    <row r="31" spans="1:17" ht="12.75">
      <c r="A31" s="82" t="s">
        <v>64</v>
      </c>
      <c r="B31" s="67">
        <v>89</v>
      </c>
      <c r="C31" s="23" t="s">
        <v>19</v>
      </c>
      <c r="D31" s="35" t="s">
        <v>42</v>
      </c>
      <c r="E31" s="36" t="s">
        <v>25</v>
      </c>
      <c r="F31" s="65" t="e">
        <f t="shared" si="1"/>
        <v>#REF!</v>
      </c>
      <c r="G31" s="34" t="s">
        <v>27</v>
      </c>
      <c r="H31" s="34">
        <v>122</v>
      </c>
      <c r="I31" s="34">
        <v>122</v>
      </c>
      <c r="J31" s="34">
        <v>122</v>
      </c>
      <c r="K31" s="24">
        <f t="shared" si="2"/>
        <v>366</v>
      </c>
      <c r="L31" s="37" t="s">
        <v>22</v>
      </c>
      <c r="M31" s="22">
        <f t="shared" si="3"/>
        <v>11</v>
      </c>
      <c r="N31" s="64" t="e">
        <f t="shared" si="0"/>
        <v>#REF!</v>
      </c>
      <c r="P31" s="41">
        <v>18</v>
      </c>
      <c r="Q31" s="41" t="s">
        <v>46</v>
      </c>
    </row>
    <row r="32" spans="1:17" ht="12.75">
      <c r="A32" s="82" t="s">
        <v>65</v>
      </c>
      <c r="B32" s="67">
        <v>90</v>
      </c>
      <c r="C32" s="23" t="s">
        <v>19</v>
      </c>
      <c r="D32" s="35" t="s">
        <v>42</v>
      </c>
      <c r="E32" s="36" t="s">
        <v>18</v>
      </c>
      <c r="F32" s="65" t="e">
        <f t="shared" si="1"/>
        <v>#REF!</v>
      </c>
      <c r="G32" s="34" t="s">
        <v>24</v>
      </c>
      <c r="H32" s="34">
        <v>125</v>
      </c>
      <c r="I32" s="34">
        <v>125</v>
      </c>
      <c r="J32" s="34">
        <v>125</v>
      </c>
      <c r="K32" s="24">
        <f t="shared" si="2"/>
        <v>375</v>
      </c>
      <c r="L32" s="37" t="s">
        <v>22</v>
      </c>
      <c r="M32" s="22">
        <f t="shared" si="3"/>
        <v>12</v>
      </c>
      <c r="N32" s="64" t="e">
        <f t="shared" si="0"/>
        <v>#REF!</v>
      </c>
      <c r="P32" s="41">
        <v>19</v>
      </c>
      <c r="Q32" s="41" t="s">
        <v>47</v>
      </c>
    </row>
    <row r="33" spans="1:17" ht="12.75">
      <c r="A33" s="82" t="s">
        <v>66</v>
      </c>
      <c r="B33" s="67">
        <v>91</v>
      </c>
      <c r="C33" s="23" t="s">
        <v>19</v>
      </c>
      <c r="D33" s="35" t="s">
        <v>42</v>
      </c>
      <c r="E33" s="36" t="s">
        <v>25</v>
      </c>
      <c r="F33" s="65" t="e">
        <f t="shared" si="1"/>
        <v>#REF!</v>
      </c>
      <c r="G33" s="34" t="s">
        <v>26</v>
      </c>
      <c r="H33" s="34">
        <v>103</v>
      </c>
      <c r="I33" s="34">
        <v>103</v>
      </c>
      <c r="J33" s="34">
        <v>103</v>
      </c>
      <c r="K33" s="24">
        <f t="shared" si="2"/>
        <v>309</v>
      </c>
      <c r="L33" s="37" t="s">
        <v>21</v>
      </c>
      <c r="M33" s="22">
        <f t="shared" si="3"/>
        <v>13</v>
      </c>
      <c r="N33" s="64" t="e">
        <f t="shared" si="0"/>
        <v>#REF!</v>
      </c>
      <c r="P33" s="41">
        <v>20</v>
      </c>
      <c r="Q33" s="41" t="s">
        <v>47</v>
      </c>
    </row>
    <row r="34" spans="1:14" ht="12.75">
      <c r="A34" s="82" t="s">
        <v>67</v>
      </c>
      <c r="B34" s="67">
        <v>95</v>
      </c>
      <c r="C34" s="23" t="s">
        <v>75</v>
      </c>
      <c r="D34" s="35" t="s">
        <v>42</v>
      </c>
      <c r="E34" s="36" t="s">
        <v>25</v>
      </c>
      <c r="F34" s="65" t="e">
        <f t="shared" si="1"/>
        <v>#REF!</v>
      </c>
      <c r="G34" s="34" t="s">
        <v>24</v>
      </c>
      <c r="H34" s="34">
        <v>145</v>
      </c>
      <c r="I34" s="34">
        <v>145</v>
      </c>
      <c r="J34" s="34">
        <v>145</v>
      </c>
      <c r="K34" s="24">
        <f t="shared" si="2"/>
        <v>435</v>
      </c>
      <c r="L34" s="37" t="s">
        <v>22</v>
      </c>
      <c r="M34" s="22">
        <f t="shared" si="3"/>
        <v>14</v>
      </c>
      <c r="N34" s="64" t="e">
        <f t="shared" si="0"/>
        <v>#REF!</v>
      </c>
    </row>
    <row r="35" spans="1:14" ht="12.75">
      <c r="A35" s="82" t="s">
        <v>68</v>
      </c>
      <c r="B35" s="67">
        <v>93</v>
      </c>
      <c r="C35" s="23" t="s">
        <v>19</v>
      </c>
      <c r="D35" s="35" t="s">
        <v>42</v>
      </c>
      <c r="E35" s="36" t="s">
        <v>23</v>
      </c>
      <c r="F35" s="65" t="e">
        <f t="shared" si="1"/>
        <v>#REF!</v>
      </c>
      <c r="G35" s="34" t="s">
        <v>20</v>
      </c>
      <c r="H35" s="34">
        <v>282</v>
      </c>
      <c r="I35" s="34">
        <v>301</v>
      </c>
      <c r="J35" s="34">
        <v>299</v>
      </c>
      <c r="K35" s="24">
        <f t="shared" si="2"/>
        <v>882</v>
      </c>
      <c r="L35" s="37" t="s">
        <v>22</v>
      </c>
      <c r="M35" s="22">
        <f t="shared" si="3"/>
        <v>15</v>
      </c>
      <c r="N35" s="64" t="e">
        <f t="shared" si="0"/>
        <v>#REF!</v>
      </c>
    </row>
    <row r="36" spans="1:14" ht="12.75" customHeight="1">
      <c r="A36" s="82" t="s">
        <v>69</v>
      </c>
      <c r="B36" s="67">
        <v>95</v>
      </c>
      <c r="C36" s="23" t="s">
        <v>19</v>
      </c>
      <c r="D36" s="35" t="s">
        <v>42</v>
      </c>
      <c r="E36" s="36" t="s">
        <v>18</v>
      </c>
      <c r="F36" s="65" t="e">
        <f t="shared" si="1"/>
        <v>#REF!</v>
      </c>
      <c r="G36" s="34" t="s">
        <v>20</v>
      </c>
      <c r="H36" s="34">
        <v>296</v>
      </c>
      <c r="I36" s="34">
        <v>311</v>
      </c>
      <c r="J36" s="34">
        <v>315</v>
      </c>
      <c r="K36" s="24">
        <f t="shared" si="2"/>
        <v>922</v>
      </c>
      <c r="L36" s="37" t="s">
        <v>22</v>
      </c>
      <c r="M36" s="22">
        <f t="shared" si="3"/>
        <v>16</v>
      </c>
      <c r="N36" s="64" t="e">
        <f t="shared" si="0"/>
        <v>#REF!</v>
      </c>
    </row>
    <row r="37" spans="1:14" ht="12.75">
      <c r="A37" s="82" t="s">
        <v>70</v>
      </c>
      <c r="B37" s="68">
        <v>96</v>
      </c>
      <c r="C37" s="25" t="s">
        <v>19</v>
      </c>
      <c r="D37" s="35" t="s">
        <v>42</v>
      </c>
      <c r="E37" s="36" t="s">
        <v>18</v>
      </c>
      <c r="F37" s="65" t="e">
        <f t="shared" si="1"/>
        <v>#REF!</v>
      </c>
      <c r="G37" s="34" t="s">
        <v>20</v>
      </c>
      <c r="H37" s="34">
        <v>302</v>
      </c>
      <c r="I37" s="34">
        <v>286</v>
      </c>
      <c r="J37" s="34">
        <v>312</v>
      </c>
      <c r="K37" s="24">
        <f t="shared" si="2"/>
        <v>900</v>
      </c>
      <c r="L37" s="37" t="s">
        <v>21</v>
      </c>
      <c r="M37" s="22">
        <f t="shared" si="3"/>
        <v>17</v>
      </c>
      <c r="N37" s="64" t="e">
        <f t="shared" si="0"/>
        <v>#REF!</v>
      </c>
    </row>
    <row r="38" spans="1:14" ht="12.75">
      <c r="A38" s="82" t="s">
        <v>71</v>
      </c>
      <c r="B38" s="67">
        <v>97</v>
      </c>
      <c r="C38" s="23" t="s">
        <v>19</v>
      </c>
      <c r="D38" s="35" t="s">
        <v>42</v>
      </c>
      <c r="E38" s="36" t="s">
        <v>23</v>
      </c>
      <c r="F38" s="65" t="e">
        <f t="shared" si="1"/>
        <v>#REF!</v>
      </c>
      <c r="G38" s="34" t="s">
        <v>24</v>
      </c>
      <c r="H38" s="34">
        <v>145</v>
      </c>
      <c r="I38" s="34">
        <v>145</v>
      </c>
      <c r="J38" s="34">
        <v>145</v>
      </c>
      <c r="K38" s="24">
        <f t="shared" si="2"/>
        <v>435</v>
      </c>
      <c r="L38" s="37" t="s">
        <v>22</v>
      </c>
      <c r="M38" s="22">
        <f t="shared" si="3"/>
        <v>18</v>
      </c>
      <c r="N38" s="64" t="e">
        <f t="shared" si="0"/>
        <v>#REF!</v>
      </c>
    </row>
    <row r="39" spans="1:14" ht="12.75">
      <c r="A39" s="82" t="s">
        <v>72</v>
      </c>
      <c r="B39" s="67">
        <v>98</v>
      </c>
      <c r="C39" s="23" t="s">
        <v>19</v>
      </c>
      <c r="D39" s="35" t="s">
        <v>42</v>
      </c>
      <c r="E39" s="36" t="s">
        <v>18</v>
      </c>
      <c r="F39" s="65" t="e">
        <f t="shared" si="1"/>
        <v>#REF!</v>
      </c>
      <c r="G39" s="34" t="s">
        <v>24</v>
      </c>
      <c r="H39" s="34">
        <v>112</v>
      </c>
      <c r="I39" s="34">
        <v>112</v>
      </c>
      <c r="J39" s="34">
        <v>112</v>
      </c>
      <c r="K39" s="24">
        <f t="shared" si="2"/>
        <v>336</v>
      </c>
      <c r="L39" s="37" t="s">
        <v>21</v>
      </c>
      <c r="M39" s="22">
        <f t="shared" si="3"/>
        <v>19</v>
      </c>
      <c r="N39" s="64" t="e">
        <f t="shared" si="0"/>
        <v>#REF!</v>
      </c>
    </row>
    <row r="40" spans="1:14" ht="12.75">
      <c r="A40" s="82" t="s">
        <v>73</v>
      </c>
      <c r="B40" s="67">
        <v>89</v>
      </c>
      <c r="C40" s="23" t="s">
        <v>75</v>
      </c>
      <c r="D40" s="35" t="s">
        <v>42</v>
      </c>
      <c r="E40" s="36" t="s">
        <v>25</v>
      </c>
      <c r="F40" s="65" t="e">
        <f t="shared" si="1"/>
        <v>#REF!</v>
      </c>
      <c r="G40" s="34" t="s">
        <v>24</v>
      </c>
      <c r="H40" s="34">
        <v>123</v>
      </c>
      <c r="I40" s="34">
        <v>123</v>
      </c>
      <c r="J40" s="34">
        <v>123</v>
      </c>
      <c r="K40" s="24">
        <f aca="true" t="shared" si="4" ref="K40:K70">SUM(H40,I40,J40)</f>
        <v>369</v>
      </c>
      <c r="L40" s="37" t="s">
        <v>22</v>
      </c>
      <c r="M40" s="22">
        <f t="shared" si="3"/>
        <v>20</v>
      </c>
      <c r="N40" s="64" t="e">
        <f t="shared" si="0"/>
        <v>#REF!</v>
      </c>
    </row>
    <row r="41" spans="1:14" ht="12.75">
      <c r="A41" s="82"/>
      <c r="B41" s="67"/>
      <c r="C41" s="23"/>
      <c r="D41" s="34"/>
      <c r="E41" s="36"/>
      <c r="F41" s="65">
        <f t="shared" si="1"/>
      </c>
      <c r="G41" s="34"/>
      <c r="H41" s="34"/>
      <c r="I41" s="34"/>
      <c r="J41" s="34"/>
      <c r="K41" s="24">
        <f t="shared" si="4"/>
        <v>0</v>
      </c>
      <c r="L41" s="37"/>
      <c r="M41" s="22">
        <f t="shared" si="3"/>
      </c>
      <c r="N41" s="64" t="e">
        <f t="shared" si="0"/>
        <v>#REF!</v>
      </c>
    </row>
    <row r="42" spans="1:14" ht="12.75">
      <c r="A42" s="82"/>
      <c r="B42" s="67"/>
      <c r="C42" s="23"/>
      <c r="D42" s="34"/>
      <c r="E42" s="36"/>
      <c r="F42" s="65">
        <f t="shared" si="1"/>
      </c>
      <c r="G42" s="34"/>
      <c r="H42" s="34"/>
      <c r="I42" s="34"/>
      <c r="J42" s="34"/>
      <c r="K42" s="24">
        <f t="shared" si="4"/>
        <v>0</v>
      </c>
      <c r="L42" s="37"/>
      <c r="M42" s="22">
        <f t="shared" si="3"/>
      </c>
      <c r="N42" s="64" t="e">
        <f t="shared" si="0"/>
        <v>#REF!</v>
      </c>
    </row>
    <row r="43" spans="1:14" ht="12.75">
      <c r="A43" s="82"/>
      <c r="B43" s="67"/>
      <c r="C43" s="23"/>
      <c r="D43" s="34"/>
      <c r="E43" s="36"/>
      <c r="F43" s="65">
        <f t="shared" si="1"/>
      </c>
      <c r="G43" s="34"/>
      <c r="H43" s="34"/>
      <c r="I43" s="34"/>
      <c r="J43" s="34"/>
      <c r="K43" s="24">
        <f t="shared" si="4"/>
        <v>0</v>
      </c>
      <c r="L43" s="37"/>
      <c r="M43" s="22">
        <f t="shared" si="3"/>
      </c>
      <c r="N43" s="64" t="e">
        <f>IF(B43&lt;20,$N$1-(2000+B43),$N$1-(1900+B43))</f>
        <v>#REF!</v>
      </c>
    </row>
    <row r="44" spans="1:14" ht="12.75">
      <c r="A44" s="82"/>
      <c r="B44" s="67"/>
      <c r="C44" s="23"/>
      <c r="D44" s="34"/>
      <c r="E44" s="35"/>
      <c r="F44" s="65">
        <f t="shared" si="1"/>
      </c>
      <c r="G44" s="34"/>
      <c r="H44" s="34"/>
      <c r="I44" s="34"/>
      <c r="J44" s="34"/>
      <c r="K44" s="24">
        <f t="shared" si="4"/>
        <v>0</v>
      </c>
      <c r="L44" s="37"/>
      <c r="M44" s="22">
        <f t="shared" si="3"/>
      </c>
      <c r="N44" s="64" t="e">
        <f t="shared" si="0"/>
        <v>#REF!</v>
      </c>
    </row>
    <row r="45" spans="1:14" ht="12.75">
      <c r="A45" s="82"/>
      <c r="B45" s="67"/>
      <c r="C45" s="23"/>
      <c r="D45" s="34"/>
      <c r="E45" s="35"/>
      <c r="F45" s="65">
        <f t="shared" si="1"/>
      </c>
      <c r="G45" s="34"/>
      <c r="H45" s="34"/>
      <c r="I45" s="34"/>
      <c r="J45" s="34"/>
      <c r="K45" s="24">
        <f t="shared" si="4"/>
        <v>0</v>
      </c>
      <c r="L45" s="37"/>
      <c r="M45" s="22">
        <f t="shared" si="3"/>
      </c>
      <c r="N45" s="64" t="e">
        <f t="shared" si="0"/>
        <v>#REF!</v>
      </c>
    </row>
    <row r="46" spans="1:14" ht="12.75">
      <c r="A46" s="82"/>
      <c r="B46" s="67"/>
      <c r="C46" s="23"/>
      <c r="D46" s="34"/>
      <c r="E46" s="35"/>
      <c r="F46" s="65">
        <f t="shared" si="1"/>
      </c>
      <c r="G46" s="34"/>
      <c r="H46" s="34"/>
      <c r="I46" s="34"/>
      <c r="J46" s="34"/>
      <c r="K46" s="24">
        <f t="shared" si="4"/>
        <v>0</v>
      </c>
      <c r="L46" s="37"/>
      <c r="M46" s="22">
        <f t="shared" si="3"/>
      </c>
      <c r="N46" s="64" t="e">
        <f t="shared" si="0"/>
        <v>#REF!</v>
      </c>
    </row>
    <row r="47" spans="1:14" ht="12.75">
      <c r="A47" s="82"/>
      <c r="B47" s="67"/>
      <c r="C47" s="23"/>
      <c r="D47" s="34"/>
      <c r="E47" s="35"/>
      <c r="F47" s="65">
        <f t="shared" si="1"/>
      </c>
      <c r="G47" s="34"/>
      <c r="H47" s="34"/>
      <c r="I47" s="34"/>
      <c r="J47" s="34"/>
      <c r="K47" s="24">
        <f t="shared" si="4"/>
        <v>0</v>
      </c>
      <c r="L47" s="37"/>
      <c r="M47" s="22">
        <f t="shared" si="3"/>
      </c>
      <c r="N47" s="64" t="e">
        <f t="shared" si="0"/>
        <v>#REF!</v>
      </c>
    </row>
    <row r="48" spans="1:14" ht="12.75">
      <c r="A48" s="82"/>
      <c r="B48" s="67"/>
      <c r="C48" s="23"/>
      <c r="D48" s="34"/>
      <c r="E48" s="35"/>
      <c r="F48" s="65">
        <f t="shared" si="1"/>
      </c>
      <c r="G48" s="34"/>
      <c r="H48" s="34"/>
      <c r="I48" s="34"/>
      <c r="J48" s="34"/>
      <c r="K48" s="24">
        <f t="shared" si="4"/>
        <v>0</v>
      </c>
      <c r="L48" s="37"/>
      <c r="M48" s="22">
        <f t="shared" si="3"/>
      </c>
      <c r="N48" s="64" t="e">
        <f t="shared" si="0"/>
        <v>#REF!</v>
      </c>
    </row>
    <row r="49" spans="1:14" ht="12.75">
      <c r="A49" s="82"/>
      <c r="B49" s="67"/>
      <c r="C49" s="23"/>
      <c r="D49" s="34"/>
      <c r="E49" s="35"/>
      <c r="F49" s="65">
        <f t="shared" si="1"/>
      </c>
      <c r="G49" s="34"/>
      <c r="H49" s="34"/>
      <c r="I49" s="34"/>
      <c r="J49" s="34"/>
      <c r="K49" s="24">
        <f t="shared" si="4"/>
        <v>0</v>
      </c>
      <c r="L49" s="37"/>
      <c r="M49" s="22">
        <f t="shared" si="3"/>
      </c>
      <c r="N49" s="64" t="e">
        <f t="shared" si="0"/>
        <v>#REF!</v>
      </c>
    </row>
    <row r="50" spans="1:14" ht="12.75">
      <c r="A50" s="82"/>
      <c r="B50" s="67"/>
      <c r="C50" s="23"/>
      <c r="D50" s="34"/>
      <c r="E50" s="35"/>
      <c r="F50" s="65">
        <f t="shared" si="1"/>
      </c>
      <c r="G50" s="34"/>
      <c r="H50" s="34"/>
      <c r="I50" s="34"/>
      <c r="J50" s="34"/>
      <c r="K50" s="24">
        <f t="shared" si="4"/>
        <v>0</v>
      </c>
      <c r="L50" s="37"/>
      <c r="M50" s="22">
        <f t="shared" si="3"/>
      </c>
      <c r="N50" s="64" t="e">
        <f t="shared" si="0"/>
        <v>#REF!</v>
      </c>
    </row>
    <row r="51" spans="1:14" ht="12.75">
      <c r="A51" s="82"/>
      <c r="B51" s="67"/>
      <c r="C51" s="23"/>
      <c r="D51" s="34"/>
      <c r="E51" s="35"/>
      <c r="F51" s="65">
        <f t="shared" si="1"/>
      </c>
      <c r="G51" s="34"/>
      <c r="H51" s="34"/>
      <c r="I51" s="34"/>
      <c r="J51" s="34"/>
      <c r="K51" s="24">
        <f t="shared" si="4"/>
        <v>0</v>
      </c>
      <c r="L51" s="37"/>
      <c r="M51" s="22">
        <f t="shared" si="3"/>
      </c>
      <c r="N51" s="64" t="e">
        <f t="shared" si="0"/>
        <v>#REF!</v>
      </c>
    </row>
    <row r="52" spans="1:14" ht="12.75">
      <c r="A52" s="82"/>
      <c r="B52" s="67"/>
      <c r="C52" s="23"/>
      <c r="D52" s="34"/>
      <c r="E52" s="35"/>
      <c r="F52" s="65">
        <f t="shared" si="1"/>
      </c>
      <c r="G52" s="34"/>
      <c r="H52" s="34"/>
      <c r="I52" s="34"/>
      <c r="J52" s="34"/>
      <c r="K52" s="24">
        <f t="shared" si="4"/>
        <v>0</v>
      </c>
      <c r="L52" s="37"/>
      <c r="M52" s="22">
        <f t="shared" si="3"/>
      </c>
      <c r="N52" s="64" t="e">
        <f t="shared" si="0"/>
        <v>#REF!</v>
      </c>
    </row>
    <row r="53" spans="1:14" ht="12.75">
      <c r="A53" s="82"/>
      <c r="B53" s="67"/>
      <c r="C53" s="23"/>
      <c r="D53" s="34"/>
      <c r="E53" s="35"/>
      <c r="F53" s="65">
        <f t="shared" si="1"/>
      </c>
      <c r="G53" s="34"/>
      <c r="H53" s="34"/>
      <c r="I53" s="34"/>
      <c r="J53" s="34"/>
      <c r="K53" s="24">
        <f t="shared" si="4"/>
        <v>0</v>
      </c>
      <c r="L53" s="37"/>
      <c r="M53" s="22">
        <f t="shared" si="3"/>
      </c>
      <c r="N53" s="64" t="e">
        <f t="shared" si="0"/>
        <v>#REF!</v>
      </c>
    </row>
    <row r="54" spans="1:14" ht="12.75">
      <c r="A54" s="82"/>
      <c r="B54" s="67"/>
      <c r="C54" s="23"/>
      <c r="D54" s="34"/>
      <c r="E54" s="35"/>
      <c r="F54" s="65">
        <f t="shared" si="1"/>
      </c>
      <c r="G54" s="34"/>
      <c r="H54" s="34"/>
      <c r="I54" s="34"/>
      <c r="J54" s="34"/>
      <c r="K54" s="24">
        <f t="shared" si="4"/>
        <v>0</v>
      </c>
      <c r="L54" s="37"/>
      <c r="M54" s="22">
        <f t="shared" si="3"/>
      </c>
      <c r="N54" s="64" t="e">
        <f t="shared" si="0"/>
        <v>#REF!</v>
      </c>
    </row>
    <row r="55" spans="1:14" ht="12.75">
      <c r="A55" s="82"/>
      <c r="B55" s="67"/>
      <c r="C55" s="23"/>
      <c r="D55" s="34"/>
      <c r="E55" s="35"/>
      <c r="F55" s="65">
        <f t="shared" si="1"/>
      </c>
      <c r="G55" s="34"/>
      <c r="H55" s="34"/>
      <c r="I55" s="34"/>
      <c r="J55" s="34"/>
      <c r="K55" s="24">
        <f t="shared" si="4"/>
        <v>0</v>
      </c>
      <c r="L55" s="37"/>
      <c r="M55" s="22">
        <f t="shared" si="3"/>
      </c>
      <c r="N55" s="64" t="e">
        <f t="shared" si="0"/>
        <v>#REF!</v>
      </c>
    </row>
    <row r="56" spans="1:14" ht="12.75">
      <c r="A56" s="82"/>
      <c r="B56" s="67"/>
      <c r="C56" s="23"/>
      <c r="D56" s="34"/>
      <c r="E56" s="35"/>
      <c r="F56" s="65">
        <f t="shared" si="1"/>
      </c>
      <c r="G56" s="34"/>
      <c r="H56" s="34"/>
      <c r="I56" s="34"/>
      <c r="J56" s="34"/>
      <c r="K56" s="24">
        <f t="shared" si="4"/>
        <v>0</v>
      </c>
      <c r="L56" s="37"/>
      <c r="M56" s="22">
        <f t="shared" si="3"/>
      </c>
      <c r="N56" s="64" t="e">
        <f t="shared" si="0"/>
        <v>#REF!</v>
      </c>
    </row>
    <row r="57" spans="1:14" ht="12.75">
      <c r="A57" s="82"/>
      <c r="B57" s="67"/>
      <c r="C57" s="23"/>
      <c r="D57" s="34"/>
      <c r="E57" s="35"/>
      <c r="F57" s="65">
        <f t="shared" si="1"/>
      </c>
      <c r="G57" s="34"/>
      <c r="H57" s="34"/>
      <c r="I57" s="34"/>
      <c r="J57" s="34"/>
      <c r="K57" s="24">
        <f t="shared" si="4"/>
        <v>0</v>
      </c>
      <c r="L57" s="37"/>
      <c r="M57" s="22">
        <f t="shared" si="3"/>
      </c>
      <c r="N57" s="64" t="e">
        <f t="shared" si="0"/>
        <v>#REF!</v>
      </c>
    </row>
    <row r="58" spans="1:14" ht="12.75">
      <c r="A58" s="82"/>
      <c r="B58" s="67"/>
      <c r="C58" s="23"/>
      <c r="D58" s="34"/>
      <c r="E58" s="35"/>
      <c r="F58" s="65">
        <f t="shared" si="1"/>
      </c>
      <c r="G58" s="34"/>
      <c r="H58" s="34"/>
      <c r="I58" s="34"/>
      <c r="J58" s="34"/>
      <c r="K58" s="24">
        <f t="shared" si="4"/>
        <v>0</v>
      </c>
      <c r="L58" s="37"/>
      <c r="M58" s="22">
        <f t="shared" si="3"/>
      </c>
      <c r="N58" s="64" t="e">
        <f t="shared" si="0"/>
        <v>#REF!</v>
      </c>
    </row>
    <row r="59" spans="1:14" ht="12.75">
      <c r="A59" s="82"/>
      <c r="B59" s="67"/>
      <c r="C59" s="23"/>
      <c r="D59" s="34"/>
      <c r="E59" s="35"/>
      <c r="F59" s="65">
        <f t="shared" si="1"/>
      </c>
      <c r="G59" s="34"/>
      <c r="H59" s="34"/>
      <c r="I59" s="34"/>
      <c r="J59" s="34"/>
      <c r="K59" s="24">
        <f t="shared" si="4"/>
        <v>0</v>
      </c>
      <c r="L59" s="37"/>
      <c r="M59" s="22">
        <f t="shared" si="3"/>
      </c>
      <c r="N59" s="64" t="e">
        <f t="shared" si="0"/>
        <v>#REF!</v>
      </c>
    </row>
    <row r="60" spans="1:14" ht="12.75">
      <c r="A60" s="82"/>
      <c r="B60" s="67"/>
      <c r="C60" s="23"/>
      <c r="D60" s="34"/>
      <c r="E60" s="35"/>
      <c r="F60" s="65">
        <f t="shared" si="1"/>
      </c>
      <c r="G60" s="34"/>
      <c r="H60" s="34"/>
      <c r="I60" s="34"/>
      <c r="J60" s="34"/>
      <c r="K60" s="24">
        <f t="shared" si="4"/>
        <v>0</v>
      </c>
      <c r="L60" s="37"/>
      <c r="M60" s="22">
        <f t="shared" si="3"/>
      </c>
      <c r="N60" s="64" t="e">
        <f t="shared" si="0"/>
        <v>#REF!</v>
      </c>
    </row>
    <row r="61" spans="1:14" ht="12.75">
      <c r="A61" s="82"/>
      <c r="B61" s="67"/>
      <c r="C61" s="23"/>
      <c r="D61" s="34"/>
      <c r="E61" s="35"/>
      <c r="F61" s="65">
        <f t="shared" si="1"/>
      </c>
      <c r="G61" s="34"/>
      <c r="H61" s="34"/>
      <c r="I61" s="34"/>
      <c r="J61" s="34"/>
      <c r="K61" s="24">
        <f t="shared" si="4"/>
        <v>0</v>
      </c>
      <c r="L61" s="37"/>
      <c r="M61" s="22">
        <f t="shared" si="3"/>
      </c>
      <c r="N61" s="64" t="e">
        <f t="shared" si="0"/>
        <v>#REF!</v>
      </c>
    </row>
    <row r="62" spans="1:14" ht="12.75">
      <c r="A62" s="82"/>
      <c r="B62" s="67"/>
      <c r="C62" s="23"/>
      <c r="D62" s="34"/>
      <c r="E62" s="35"/>
      <c r="F62" s="65">
        <f t="shared" si="1"/>
      </c>
      <c r="G62" s="34"/>
      <c r="H62" s="34"/>
      <c r="I62" s="34"/>
      <c r="J62" s="34"/>
      <c r="K62" s="24">
        <f t="shared" si="4"/>
        <v>0</v>
      </c>
      <c r="L62" s="37"/>
      <c r="M62" s="22">
        <f t="shared" si="3"/>
      </c>
      <c r="N62" s="64" t="e">
        <f t="shared" si="0"/>
        <v>#REF!</v>
      </c>
    </row>
    <row r="63" spans="1:14" ht="12.75">
      <c r="A63" s="82"/>
      <c r="B63" s="67"/>
      <c r="C63" s="23"/>
      <c r="D63" s="34"/>
      <c r="E63" s="35"/>
      <c r="F63" s="65">
        <f t="shared" si="1"/>
      </c>
      <c r="G63" s="34"/>
      <c r="H63" s="34"/>
      <c r="I63" s="34"/>
      <c r="J63" s="34"/>
      <c r="K63" s="24">
        <f t="shared" si="4"/>
        <v>0</v>
      </c>
      <c r="L63" s="37"/>
      <c r="M63" s="22">
        <f t="shared" si="3"/>
      </c>
      <c r="N63" s="64" t="e">
        <f t="shared" si="0"/>
        <v>#REF!</v>
      </c>
    </row>
    <row r="64" spans="1:14" ht="12.75">
      <c r="A64" s="82"/>
      <c r="B64" s="67"/>
      <c r="C64" s="23"/>
      <c r="D64" s="34"/>
      <c r="E64" s="35"/>
      <c r="F64" s="65">
        <f t="shared" si="1"/>
      </c>
      <c r="G64" s="34"/>
      <c r="H64" s="34"/>
      <c r="I64" s="34"/>
      <c r="J64" s="34"/>
      <c r="K64" s="24">
        <f t="shared" si="4"/>
        <v>0</v>
      </c>
      <c r="L64" s="37"/>
      <c r="M64" s="22">
        <f t="shared" si="3"/>
      </c>
      <c r="N64" s="64" t="e">
        <f t="shared" si="0"/>
        <v>#REF!</v>
      </c>
    </row>
    <row r="65" spans="1:14" ht="12.75">
      <c r="A65" s="82"/>
      <c r="B65" s="67"/>
      <c r="C65" s="23"/>
      <c r="D65" s="34"/>
      <c r="E65" s="35"/>
      <c r="F65" s="65">
        <f t="shared" si="1"/>
      </c>
      <c r="G65" s="34"/>
      <c r="H65" s="34"/>
      <c r="I65" s="34"/>
      <c r="J65" s="34"/>
      <c r="K65" s="24">
        <f t="shared" si="4"/>
        <v>0</v>
      </c>
      <c r="L65" s="37"/>
      <c r="M65" s="22">
        <f t="shared" si="3"/>
      </c>
      <c r="N65" s="64" t="e">
        <f t="shared" si="0"/>
        <v>#REF!</v>
      </c>
    </row>
    <row r="66" spans="1:14" ht="12.75">
      <c r="A66" s="82"/>
      <c r="B66" s="67"/>
      <c r="C66" s="23"/>
      <c r="D66" s="34"/>
      <c r="E66" s="35"/>
      <c r="F66" s="65">
        <f t="shared" si="1"/>
      </c>
      <c r="G66" s="34"/>
      <c r="H66" s="34"/>
      <c r="I66" s="34"/>
      <c r="J66" s="34"/>
      <c r="K66" s="24">
        <f t="shared" si="4"/>
        <v>0</v>
      </c>
      <c r="L66" s="37"/>
      <c r="M66" s="22">
        <f t="shared" si="3"/>
      </c>
      <c r="N66" s="64" t="e">
        <f t="shared" si="0"/>
        <v>#REF!</v>
      </c>
    </row>
    <row r="67" spans="1:14" ht="12.75">
      <c r="A67" s="82"/>
      <c r="B67" s="67"/>
      <c r="C67" s="23"/>
      <c r="D67" s="34"/>
      <c r="E67" s="35"/>
      <c r="F67" s="65">
        <f t="shared" si="1"/>
      </c>
      <c r="G67" s="34"/>
      <c r="H67" s="34"/>
      <c r="I67" s="34"/>
      <c r="J67" s="34"/>
      <c r="K67" s="24">
        <f t="shared" si="4"/>
        <v>0</v>
      </c>
      <c r="L67" s="37"/>
      <c r="M67" s="22">
        <f t="shared" si="3"/>
      </c>
      <c r="N67" s="64" t="e">
        <f t="shared" si="0"/>
        <v>#REF!</v>
      </c>
    </row>
    <row r="68" spans="1:14" ht="12.75">
      <c r="A68" s="82"/>
      <c r="B68" s="67"/>
      <c r="C68" s="23"/>
      <c r="D68" s="34"/>
      <c r="E68" s="35"/>
      <c r="F68" s="65">
        <f t="shared" si="1"/>
      </c>
      <c r="G68" s="34"/>
      <c r="H68" s="34"/>
      <c r="I68" s="34"/>
      <c r="J68" s="34"/>
      <c r="K68" s="24">
        <f t="shared" si="4"/>
        <v>0</v>
      </c>
      <c r="L68" s="37"/>
      <c r="M68" s="22">
        <f t="shared" si="3"/>
      </c>
      <c r="N68" s="64" t="e">
        <f t="shared" si="0"/>
        <v>#REF!</v>
      </c>
    </row>
    <row r="69" spans="1:14" ht="12.75">
      <c r="A69" s="83"/>
      <c r="B69" s="69"/>
      <c r="C69" s="26"/>
      <c r="D69" s="38"/>
      <c r="E69" s="39"/>
      <c r="F69" s="80">
        <f t="shared" si="1"/>
      </c>
      <c r="G69" s="38"/>
      <c r="H69" s="38"/>
      <c r="I69" s="38"/>
      <c r="J69" s="38"/>
      <c r="K69" s="27">
        <f t="shared" si="4"/>
        <v>0</v>
      </c>
      <c r="L69" s="40"/>
      <c r="M69" s="22">
        <f t="shared" si="3"/>
      </c>
      <c r="N69" s="64" t="e">
        <f t="shared" si="0"/>
        <v>#REF!</v>
      </c>
    </row>
    <row r="70" spans="1:14" ht="20.25" customHeight="1">
      <c r="A70" s="54" t="s">
        <v>78</v>
      </c>
      <c r="B70" s="57"/>
      <c r="C70" s="57"/>
      <c r="D70" s="30"/>
      <c r="E70" s="58"/>
      <c r="F70" s="57"/>
      <c r="G70" s="30"/>
      <c r="H70" s="30"/>
      <c r="I70" s="30"/>
      <c r="J70" s="30"/>
      <c r="K70" s="30">
        <f t="shared" si="4"/>
        <v>0</v>
      </c>
      <c r="L70" s="59">
        <f>COUNTIF(L21:L69,"ja")</f>
        <v>12</v>
      </c>
      <c r="M70" s="1"/>
      <c r="N70" s="1"/>
    </row>
    <row r="72" spans="1:12" ht="24" customHeight="1">
      <c r="A72" s="46" t="s">
        <v>17</v>
      </c>
      <c r="B72" s="87"/>
      <c r="C72" s="60"/>
      <c r="E72" s="61" t="s">
        <v>41</v>
      </c>
      <c r="F72" s="117" t="s">
        <v>35</v>
      </c>
      <c r="G72" s="117"/>
      <c r="H72" s="117"/>
      <c r="I72" s="117"/>
      <c r="J72" s="117"/>
      <c r="K72" s="117"/>
      <c r="L72" s="117"/>
    </row>
  </sheetData>
  <sheetProtection selectLockedCells="1" autoFilter="0"/>
  <autoFilter ref="F20:L70"/>
  <mergeCells count="22">
    <mergeCell ref="F72:L72"/>
    <mergeCell ref="H16:I16"/>
    <mergeCell ref="L18:L19"/>
    <mergeCell ref="H18:K18"/>
    <mergeCell ref="K16:L16"/>
    <mergeCell ref="G18:G19"/>
    <mergeCell ref="E4:I4"/>
    <mergeCell ref="B14:E14"/>
    <mergeCell ref="B9:E9"/>
    <mergeCell ref="F9:H9"/>
    <mergeCell ref="F14:H14"/>
    <mergeCell ref="E5:J5"/>
    <mergeCell ref="I7:J7"/>
    <mergeCell ref="I14:L14"/>
    <mergeCell ref="I9:L9"/>
    <mergeCell ref="B15:E15"/>
    <mergeCell ref="C18:C19"/>
    <mergeCell ref="B16:E16"/>
    <mergeCell ref="F18:F19"/>
    <mergeCell ref="B18:B19"/>
    <mergeCell ref="E18:E19"/>
    <mergeCell ref="D18:D19"/>
  </mergeCells>
  <conditionalFormatting sqref="F20">
    <cfRule type="expression" priority="1" dxfId="0" stopIfTrue="1">
      <formula>ERROR.TYPE(F21)=7</formula>
    </cfRule>
  </conditionalFormatting>
  <conditionalFormatting sqref="L70">
    <cfRule type="cellIs" priority="2" dxfId="4" operator="equal" stopIfTrue="1">
      <formula>"ja"</formula>
    </cfRule>
    <cfRule type="cellIs" priority="3" dxfId="6" operator="equal" stopIfTrue="1">
      <formula>"nein"</formula>
    </cfRule>
  </conditionalFormatting>
  <conditionalFormatting sqref="E4:E5">
    <cfRule type="expression" priority="4" dxfId="3" stopIfTrue="1">
      <formula>$N$19&lt;&gt;$O$19</formula>
    </cfRule>
  </conditionalFormatting>
  <conditionalFormatting sqref="L21:L69">
    <cfRule type="cellIs" priority="5" dxfId="4" operator="equal" stopIfTrue="1">
      <formula>"ja"</formula>
    </cfRule>
    <cfRule type="cellIs" priority="6" dxfId="3" operator="equal" stopIfTrue="1">
      <formula>"nein"</formula>
    </cfRule>
  </conditionalFormatting>
  <conditionalFormatting sqref="K29:K70">
    <cfRule type="cellIs" priority="7" dxfId="2" operator="equal" stopIfTrue="1">
      <formula>0</formula>
    </cfRule>
  </conditionalFormatting>
  <conditionalFormatting sqref="F21:F69">
    <cfRule type="expression" priority="8" dxfId="1" stopIfTrue="1">
      <formula>ERROR.TYPE(F21)=7</formula>
    </cfRule>
  </conditionalFormatting>
  <conditionalFormatting sqref="E1:E2">
    <cfRule type="expression" priority="9" dxfId="0" stopIfTrue="1">
      <formula>$F$1&gt;0</formula>
    </cfRule>
  </conditionalFormatting>
  <dataValidations count="6">
    <dataValidation type="list" allowBlank="1" showInputMessage="1" showErrorMessage="1" sqref="G21:G70">
      <formula1>"G10A,G10B,G10C,G10D,G10E,G50A,G50B,G50C,G300A,G300B,P10A,P10B,P10C,P10D,P10E,P25A,P25B,P50"</formula1>
    </dataValidation>
    <dataValidation type="list" allowBlank="1" showInputMessage="1" showErrorMessage="1" sqref="L21:L69">
      <formula1>"ja,nein"</formula1>
    </dataValidation>
    <dataValidation type="list" allowBlank="1" showInputMessage="1" showErrorMessage="1" sqref="C70">
      <formula1>"w,m"</formula1>
    </dataValidation>
    <dataValidation type="list" allowBlank="1" showInputMessage="1" showErrorMessage="1" sqref="K7">
      <formula1>"10m,50m"</formula1>
    </dataValidation>
    <dataValidation type="textLength" operator="lessThan" allowBlank="1" showInputMessage="1" showErrorMessage="1" promptTitle="Falsche Eingabe" errorTitle="Falsche Eingabe" error="Bitte Jahrgang im Format   JJ&#10;&#10;Eingeben" sqref="B21:B69">
      <formula1>3</formula1>
    </dataValidation>
    <dataValidation type="list" allowBlank="1" showInputMessage="1" showErrorMessage="1" sqref="C21:C69">
      <formula1>"f,m"</formula1>
    </dataValidation>
  </dataValidations>
  <hyperlinks>
    <hyperlink ref="B16" r:id="rId1" display="hauser@bluewin.ch"/>
  </hyperlinks>
  <printOptions horizontalCentered="1"/>
  <pageMargins left="0.1968503937007874" right="0.1968503937007874" top="0.29" bottom="0.5905511811023623" header="0.5118110236220472" footer="0.31496062992125984"/>
  <pageSetup horizontalDpi="600" verticalDpi="600" orientation="landscape" paperSize="9" scale="95" r:id="rId5"/>
  <headerFooter alignWithMargins="0">
    <oddFooter>&amp;L&amp;8&amp;F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U28"/>
  <sheetViews>
    <sheetView showGridLines="0" showRowColHeaders="0" tabSelected="1" zoomScalePageLayoutView="0" workbookViewId="0" topLeftCell="A1">
      <selection activeCell="B5" sqref="B5"/>
    </sheetView>
  </sheetViews>
  <sheetFormatPr defaultColWidth="11.421875" defaultRowHeight="12.75"/>
  <cols>
    <col min="1" max="1" width="14.140625" style="4" customWidth="1"/>
    <col min="2" max="2" width="8.7109375" style="4" customWidth="1"/>
    <col min="3" max="19" width="6.8515625" style="4" customWidth="1"/>
    <col min="20" max="20" width="7.28125" style="4" customWidth="1"/>
    <col min="21" max="16384" width="11.421875" style="4" customWidth="1"/>
  </cols>
  <sheetData>
    <row r="1" spans="1:19" ht="18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2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90</v>
      </c>
    </row>
    <row r="3" ht="15"/>
    <row r="4" spans="1:10" ht="47.25">
      <c r="A4" s="6" t="s">
        <v>44</v>
      </c>
      <c r="B4" s="7">
        <v>2019</v>
      </c>
      <c r="C4" s="8"/>
      <c r="J4" s="4" t="s">
        <v>91</v>
      </c>
    </row>
    <row r="5" ht="15.75">
      <c r="A5" s="6"/>
    </row>
    <row r="6" spans="1:14" s="11" customFormat="1" ht="12.75" customHeight="1">
      <c r="A6" s="9"/>
      <c r="B6" s="144" t="s">
        <v>92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9" s="12" customFormat="1" ht="15.75">
      <c r="A7" s="94" t="s">
        <v>93</v>
      </c>
      <c r="B7" s="129" t="s">
        <v>87</v>
      </c>
      <c r="C7" s="130"/>
      <c r="D7" s="131" t="s">
        <v>94</v>
      </c>
      <c r="E7" s="132"/>
      <c r="F7" s="133"/>
      <c r="G7" s="134" t="s">
        <v>95</v>
      </c>
      <c r="H7" s="135"/>
      <c r="I7" s="136" t="s">
        <v>96</v>
      </c>
      <c r="J7" s="137"/>
      <c r="K7" s="138" t="s">
        <v>97</v>
      </c>
      <c r="L7" s="139"/>
      <c r="M7" s="140" t="s">
        <v>98</v>
      </c>
      <c r="N7" s="141"/>
      <c r="O7" s="147" t="s">
        <v>49</v>
      </c>
      <c r="P7" s="142"/>
      <c r="Q7" s="142"/>
      <c r="R7" s="142"/>
      <c r="S7" s="142"/>
    </row>
    <row r="8" spans="1:19" ht="22.5" customHeight="1">
      <c r="A8" s="13" t="s">
        <v>99</v>
      </c>
      <c r="B8" s="14">
        <v>8</v>
      </c>
      <c r="C8" s="14">
        <f aca="true" t="shared" si="0" ref="C8:S8">+B8+1</f>
        <v>9</v>
      </c>
      <c r="D8" s="14">
        <f t="shared" si="0"/>
        <v>10</v>
      </c>
      <c r="E8" s="14">
        <f t="shared" si="0"/>
        <v>11</v>
      </c>
      <c r="F8" s="14">
        <f t="shared" si="0"/>
        <v>12</v>
      </c>
      <c r="G8" s="14">
        <f t="shared" si="0"/>
        <v>13</v>
      </c>
      <c r="H8" s="14">
        <f t="shared" si="0"/>
        <v>14</v>
      </c>
      <c r="I8" s="14">
        <f t="shared" si="0"/>
        <v>15</v>
      </c>
      <c r="J8" s="14">
        <f t="shared" si="0"/>
        <v>16</v>
      </c>
      <c r="K8" s="14">
        <f t="shared" si="0"/>
        <v>17</v>
      </c>
      <c r="L8" s="14">
        <f t="shared" si="0"/>
        <v>18</v>
      </c>
      <c r="M8" s="14">
        <f t="shared" si="0"/>
        <v>19</v>
      </c>
      <c r="N8" s="14">
        <f t="shared" si="0"/>
        <v>20</v>
      </c>
      <c r="O8" s="14">
        <f t="shared" si="0"/>
        <v>21</v>
      </c>
      <c r="P8" s="14">
        <f t="shared" si="0"/>
        <v>22</v>
      </c>
      <c r="Q8" s="14">
        <f t="shared" si="0"/>
        <v>23</v>
      </c>
      <c r="R8" s="14">
        <f t="shared" si="0"/>
        <v>24</v>
      </c>
      <c r="S8" s="14">
        <f t="shared" si="0"/>
        <v>25</v>
      </c>
    </row>
    <row r="9" spans="1:19" ht="22.5" customHeight="1">
      <c r="A9" s="13" t="s">
        <v>48</v>
      </c>
      <c r="B9" s="15">
        <f aca="true" t="shared" si="1" ref="B9:S9">+$B$4-B8</f>
        <v>2011</v>
      </c>
      <c r="C9" s="15">
        <f t="shared" si="1"/>
        <v>2010</v>
      </c>
      <c r="D9" s="15">
        <f t="shared" si="1"/>
        <v>2009</v>
      </c>
      <c r="E9" s="15">
        <f t="shared" si="1"/>
        <v>2008</v>
      </c>
      <c r="F9" s="15">
        <f t="shared" si="1"/>
        <v>2007</v>
      </c>
      <c r="G9" s="15">
        <f t="shared" si="1"/>
        <v>2006</v>
      </c>
      <c r="H9" s="15">
        <f t="shared" si="1"/>
        <v>2005</v>
      </c>
      <c r="I9" s="15">
        <f t="shared" si="1"/>
        <v>2004</v>
      </c>
      <c r="J9" s="15">
        <f t="shared" si="1"/>
        <v>2003</v>
      </c>
      <c r="K9" s="15">
        <f t="shared" si="1"/>
        <v>2002</v>
      </c>
      <c r="L9" s="15">
        <f t="shared" si="1"/>
        <v>2001</v>
      </c>
      <c r="M9" s="15">
        <f t="shared" si="1"/>
        <v>2000</v>
      </c>
      <c r="N9" s="15">
        <f t="shared" si="1"/>
        <v>1999</v>
      </c>
      <c r="O9" s="15">
        <f t="shared" si="1"/>
        <v>1998</v>
      </c>
      <c r="P9" s="15">
        <f t="shared" si="1"/>
        <v>1997</v>
      </c>
      <c r="Q9" s="15">
        <f t="shared" si="1"/>
        <v>1996</v>
      </c>
      <c r="R9" s="15">
        <f t="shared" si="1"/>
        <v>1995</v>
      </c>
      <c r="S9" s="15">
        <f t="shared" si="1"/>
        <v>1994</v>
      </c>
    </row>
    <row r="11" spans="2:21" ht="15">
      <c r="B11" s="10"/>
      <c r="S11" s="12"/>
      <c r="U11" s="20"/>
    </row>
    <row r="12" spans="1:19" s="16" customFormat="1" ht="15.75">
      <c r="A12" s="94" t="s">
        <v>93</v>
      </c>
      <c r="B12" s="142" t="s">
        <v>100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22.5" customHeight="1">
      <c r="A13" s="13" t="s">
        <v>99</v>
      </c>
      <c r="B13" s="14">
        <v>26</v>
      </c>
      <c r="C13" s="14">
        <f aca="true" t="shared" si="2" ref="C13:S13">+B13+1</f>
        <v>27</v>
      </c>
      <c r="D13" s="14">
        <f t="shared" si="2"/>
        <v>28</v>
      </c>
      <c r="E13" s="14">
        <f t="shared" si="2"/>
        <v>29</v>
      </c>
      <c r="F13" s="14">
        <f t="shared" si="2"/>
        <v>30</v>
      </c>
      <c r="G13" s="14">
        <f t="shared" si="2"/>
        <v>31</v>
      </c>
      <c r="H13" s="14">
        <f t="shared" si="2"/>
        <v>32</v>
      </c>
      <c r="I13" s="14">
        <f t="shared" si="2"/>
        <v>33</v>
      </c>
      <c r="J13" s="14">
        <f t="shared" si="2"/>
        <v>34</v>
      </c>
      <c r="K13" s="14">
        <f t="shared" si="2"/>
        <v>35</v>
      </c>
      <c r="L13" s="14">
        <f t="shared" si="2"/>
        <v>36</v>
      </c>
      <c r="M13" s="14">
        <f t="shared" si="2"/>
        <v>37</v>
      </c>
      <c r="N13" s="14">
        <f t="shared" si="2"/>
        <v>38</v>
      </c>
      <c r="O13" s="14">
        <f t="shared" si="2"/>
        <v>39</v>
      </c>
      <c r="P13" s="14">
        <f t="shared" si="2"/>
        <v>40</v>
      </c>
      <c r="Q13" s="14">
        <f t="shared" si="2"/>
        <v>41</v>
      </c>
      <c r="R13" s="14">
        <f t="shared" si="2"/>
        <v>42</v>
      </c>
      <c r="S13" s="14">
        <f t="shared" si="2"/>
        <v>43</v>
      </c>
    </row>
    <row r="14" spans="1:19" ht="22.5" customHeight="1">
      <c r="A14" s="13" t="s">
        <v>48</v>
      </c>
      <c r="B14" s="15">
        <f aca="true" t="shared" si="3" ref="B14:S14">+$B$4-B13</f>
        <v>1993</v>
      </c>
      <c r="C14" s="15">
        <f t="shared" si="3"/>
        <v>1992</v>
      </c>
      <c r="D14" s="15">
        <f t="shared" si="3"/>
        <v>1991</v>
      </c>
      <c r="E14" s="15">
        <f t="shared" si="3"/>
        <v>1990</v>
      </c>
      <c r="F14" s="15">
        <f t="shared" si="3"/>
        <v>1989</v>
      </c>
      <c r="G14" s="15">
        <f t="shared" si="3"/>
        <v>1988</v>
      </c>
      <c r="H14" s="15">
        <f t="shared" si="3"/>
        <v>1987</v>
      </c>
      <c r="I14" s="15">
        <f t="shared" si="3"/>
        <v>1986</v>
      </c>
      <c r="J14" s="15">
        <f t="shared" si="3"/>
        <v>1985</v>
      </c>
      <c r="K14" s="15">
        <f t="shared" si="3"/>
        <v>1984</v>
      </c>
      <c r="L14" s="15">
        <f t="shared" si="3"/>
        <v>1983</v>
      </c>
      <c r="M14" s="15">
        <f t="shared" si="3"/>
        <v>1982</v>
      </c>
      <c r="N14" s="15">
        <f t="shared" si="3"/>
        <v>1981</v>
      </c>
      <c r="O14" s="15">
        <f t="shared" si="3"/>
        <v>1980</v>
      </c>
      <c r="P14" s="15">
        <f t="shared" si="3"/>
        <v>1979</v>
      </c>
      <c r="Q14" s="15">
        <f t="shared" si="3"/>
        <v>1978</v>
      </c>
      <c r="R14" s="15">
        <f t="shared" si="3"/>
        <v>1977</v>
      </c>
      <c r="S14" s="15">
        <f t="shared" si="3"/>
        <v>1976</v>
      </c>
    </row>
    <row r="16" spans="2:17" s="11" customFormat="1" ht="12">
      <c r="B16" s="10"/>
      <c r="Q16" s="17"/>
    </row>
    <row r="17" spans="1:19" s="16" customFormat="1" ht="15.75">
      <c r="A17" s="94" t="s">
        <v>93</v>
      </c>
      <c r="B17" s="142" t="s">
        <v>49</v>
      </c>
      <c r="C17" s="143"/>
      <c r="D17" s="148" t="s">
        <v>50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0"/>
      <c r="R17" s="128" t="s">
        <v>51</v>
      </c>
      <c r="S17" s="123"/>
    </row>
    <row r="18" spans="1:19" ht="22.5" customHeight="1">
      <c r="A18" s="13" t="s">
        <v>99</v>
      </c>
      <c r="B18" s="14">
        <v>44</v>
      </c>
      <c r="C18" s="14">
        <f aca="true" t="shared" si="4" ref="C18:S18">+B18+1</f>
        <v>45</v>
      </c>
      <c r="D18" s="14">
        <f t="shared" si="4"/>
        <v>46</v>
      </c>
      <c r="E18" s="14">
        <f t="shared" si="4"/>
        <v>47</v>
      </c>
      <c r="F18" s="14">
        <f t="shared" si="4"/>
        <v>48</v>
      </c>
      <c r="G18" s="14">
        <f t="shared" si="4"/>
        <v>49</v>
      </c>
      <c r="H18" s="14">
        <f t="shared" si="4"/>
        <v>50</v>
      </c>
      <c r="I18" s="14">
        <f t="shared" si="4"/>
        <v>51</v>
      </c>
      <c r="J18" s="14">
        <f t="shared" si="4"/>
        <v>52</v>
      </c>
      <c r="K18" s="14">
        <f t="shared" si="4"/>
        <v>53</v>
      </c>
      <c r="L18" s="14">
        <f t="shared" si="4"/>
        <v>54</v>
      </c>
      <c r="M18" s="14">
        <f t="shared" si="4"/>
        <v>55</v>
      </c>
      <c r="N18" s="14">
        <f t="shared" si="4"/>
        <v>56</v>
      </c>
      <c r="O18" s="14">
        <f t="shared" si="4"/>
        <v>57</v>
      </c>
      <c r="P18" s="14">
        <f t="shared" si="4"/>
        <v>58</v>
      </c>
      <c r="Q18" s="14">
        <f t="shared" si="4"/>
        <v>59</v>
      </c>
      <c r="R18" s="14">
        <f t="shared" si="4"/>
        <v>60</v>
      </c>
      <c r="S18" s="14">
        <f t="shared" si="4"/>
        <v>61</v>
      </c>
    </row>
    <row r="19" spans="1:19" ht="22.5" customHeight="1">
      <c r="A19" s="13" t="s">
        <v>48</v>
      </c>
      <c r="B19" s="15">
        <f aca="true" t="shared" si="5" ref="B19:S19">+$B$4-B18</f>
        <v>1975</v>
      </c>
      <c r="C19" s="15">
        <f t="shared" si="5"/>
        <v>1974</v>
      </c>
      <c r="D19" s="15">
        <f t="shared" si="5"/>
        <v>1973</v>
      </c>
      <c r="E19" s="15">
        <f t="shared" si="5"/>
        <v>1972</v>
      </c>
      <c r="F19" s="15">
        <f t="shared" si="5"/>
        <v>1971</v>
      </c>
      <c r="G19" s="15">
        <f t="shared" si="5"/>
        <v>1970</v>
      </c>
      <c r="H19" s="15">
        <f t="shared" si="5"/>
        <v>1969</v>
      </c>
      <c r="I19" s="15">
        <f t="shared" si="5"/>
        <v>1968</v>
      </c>
      <c r="J19" s="15">
        <f t="shared" si="5"/>
        <v>1967</v>
      </c>
      <c r="K19" s="15">
        <f t="shared" si="5"/>
        <v>1966</v>
      </c>
      <c r="L19" s="15">
        <f t="shared" si="5"/>
        <v>1965</v>
      </c>
      <c r="M19" s="15">
        <f t="shared" si="5"/>
        <v>1964</v>
      </c>
      <c r="N19" s="15">
        <f t="shared" si="5"/>
        <v>1963</v>
      </c>
      <c r="O19" s="15">
        <f t="shared" si="5"/>
        <v>1962</v>
      </c>
      <c r="P19" s="15">
        <f t="shared" si="5"/>
        <v>1961</v>
      </c>
      <c r="Q19" s="15">
        <f t="shared" si="5"/>
        <v>1960</v>
      </c>
      <c r="R19" s="15">
        <f t="shared" si="5"/>
        <v>1959</v>
      </c>
      <c r="S19" s="15">
        <f t="shared" si="5"/>
        <v>1958</v>
      </c>
    </row>
    <row r="21" spans="1:19" s="20" customFormat="1" ht="12">
      <c r="A21" s="18"/>
      <c r="B21" s="10"/>
      <c r="C21" s="18"/>
      <c r="D21" s="18"/>
      <c r="E21" s="18"/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9"/>
    </row>
    <row r="22" spans="1:19" s="16" customFormat="1" ht="15.75">
      <c r="A22" s="94" t="s">
        <v>93</v>
      </c>
      <c r="B22" s="123" t="s">
        <v>51</v>
      </c>
      <c r="C22" s="123"/>
      <c r="D22" s="123"/>
      <c r="E22" s="123"/>
      <c r="F22" s="123"/>
      <c r="G22" s="123"/>
      <c r="H22" s="123"/>
      <c r="I22" s="124"/>
      <c r="J22" s="125" t="s">
        <v>52</v>
      </c>
      <c r="K22" s="126"/>
      <c r="L22" s="126"/>
      <c r="M22" s="126"/>
      <c r="N22" s="126"/>
      <c r="O22" s="126"/>
      <c r="P22" s="126"/>
      <c r="Q22" s="126"/>
      <c r="R22" s="126"/>
      <c r="S22" s="127"/>
    </row>
    <row r="23" spans="1:19" ht="22.5" customHeight="1">
      <c r="A23" s="13" t="s">
        <v>99</v>
      </c>
      <c r="B23" s="14">
        <v>62</v>
      </c>
      <c r="C23" s="14">
        <f aca="true" t="shared" si="6" ref="C23:S23">+B23+1</f>
        <v>63</v>
      </c>
      <c r="D23" s="14">
        <f t="shared" si="6"/>
        <v>64</v>
      </c>
      <c r="E23" s="14">
        <f t="shared" si="6"/>
        <v>65</v>
      </c>
      <c r="F23" s="14">
        <f t="shared" si="6"/>
        <v>66</v>
      </c>
      <c r="G23" s="14">
        <f t="shared" si="6"/>
        <v>67</v>
      </c>
      <c r="H23" s="14">
        <f t="shared" si="6"/>
        <v>68</v>
      </c>
      <c r="I23" s="14">
        <f t="shared" si="6"/>
        <v>69</v>
      </c>
      <c r="J23" s="14">
        <f t="shared" si="6"/>
        <v>70</v>
      </c>
      <c r="K23" s="14">
        <f t="shared" si="6"/>
        <v>71</v>
      </c>
      <c r="L23" s="14">
        <f t="shared" si="6"/>
        <v>72</v>
      </c>
      <c r="M23" s="14">
        <f t="shared" si="6"/>
        <v>73</v>
      </c>
      <c r="N23" s="14">
        <f t="shared" si="6"/>
        <v>74</v>
      </c>
      <c r="O23" s="14">
        <f t="shared" si="6"/>
        <v>75</v>
      </c>
      <c r="P23" s="14">
        <f t="shared" si="6"/>
        <v>76</v>
      </c>
      <c r="Q23" s="14">
        <f t="shared" si="6"/>
        <v>77</v>
      </c>
      <c r="R23" s="14">
        <f t="shared" si="6"/>
        <v>78</v>
      </c>
      <c r="S23" s="14">
        <f t="shared" si="6"/>
        <v>79</v>
      </c>
    </row>
    <row r="24" spans="1:19" ht="22.5" customHeight="1">
      <c r="A24" s="13" t="s">
        <v>48</v>
      </c>
      <c r="B24" s="15">
        <f aca="true" t="shared" si="7" ref="B24:S24">+$B$4-B23</f>
        <v>1957</v>
      </c>
      <c r="C24" s="15">
        <f t="shared" si="7"/>
        <v>1956</v>
      </c>
      <c r="D24" s="15">
        <f t="shared" si="7"/>
        <v>1955</v>
      </c>
      <c r="E24" s="15">
        <f t="shared" si="7"/>
        <v>1954</v>
      </c>
      <c r="F24" s="15">
        <f t="shared" si="7"/>
        <v>1953</v>
      </c>
      <c r="G24" s="15">
        <f t="shared" si="7"/>
        <v>1952</v>
      </c>
      <c r="H24" s="15">
        <f t="shared" si="7"/>
        <v>1951</v>
      </c>
      <c r="I24" s="15">
        <f t="shared" si="7"/>
        <v>1950</v>
      </c>
      <c r="J24" s="15">
        <f t="shared" si="7"/>
        <v>1949</v>
      </c>
      <c r="K24" s="15">
        <f t="shared" si="7"/>
        <v>1948</v>
      </c>
      <c r="L24" s="15">
        <f t="shared" si="7"/>
        <v>1947</v>
      </c>
      <c r="M24" s="15">
        <f t="shared" si="7"/>
        <v>1946</v>
      </c>
      <c r="N24" s="15">
        <f t="shared" si="7"/>
        <v>1945</v>
      </c>
      <c r="O24" s="15">
        <f t="shared" si="7"/>
        <v>1944</v>
      </c>
      <c r="P24" s="15">
        <f t="shared" si="7"/>
        <v>1943</v>
      </c>
      <c r="Q24" s="15">
        <f t="shared" si="7"/>
        <v>1942</v>
      </c>
      <c r="R24" s="15">
        <f t="shared" si="7"/>
        <v>1941</v>
      </c>
      <c r="S24" s="15">
        <f t="shared" si="7"/>
        <v>1940</v>
      </c>
    </row>
    <row r="26" ht="15">
      <c r="A26" s="52" t="s">
        <v>101</v>
      </c>
    </row>
    <row r="28" ht="15">
      <c r="A28" s="95"/>
    </row>
  </sheetData>
  <sheetProtection password="EE9D" sheet="1"/>
  <protectedRanges>
    <protectedRange sqref="B4" name="Bereich1"/>
  </protectedRanges>
  <mergeCells count="14">
    <mergeCell ref="B17:C17"/>
    <mergeCell ref="B6:N6"/>
    <mergeCell ref="O7:S7"/>
    <mergeCell ref="D17:Q17"/>
    <mergeCell ref="B22:I22"/>
    <mergeCell ref="J22:S22"/>
    <mergeCell ref="R17:S17"/>
    <mergeCell ref="B7:C7"/>
    <mergeCell ref="D7:F7"/>
    <mergeCell ref="G7:H7"/>
    <mergeCell ref="I7:J7"/>
    <mergeCell ref="K7:L7"/>
    <mergeCell ref="M7:N7"/>
    <mergeCell ref="B12:S12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KZen ANR</dc:title>
  <dc:subject>Testresultate J+S-Kurse</dc:subject>
  <dc:creator>August Wyss</dc:creator>
  <cp:keywords/>
  <dc:description/>
  <cp:lastModifiedBy>Baulabor Grob Kies AG</cp:lastModifiedBy>
  <cp:lastPrinted>2018-03-20T07:19:33Z</cp:lastPrinted>
  <dcterms:created xsi:type="dcterms:W3CDTF">2006-09-12T16:51:38Z</dcterms:created>
  <dcterms:modified xsi:type="dcterms:W3CDTF">2018-03-20T07:19:43Z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