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N:\1 Schiessen\OSPSV\G50m EM\2026\"/>
    </mc:Choice>
  </mc:AlternateContent>
  <xr:revisionPtr revIDLastSave="0" documentId="13_ncr:1_{0B3543F1-1274-4E56-BF2D-BDB63E655BEA}" xr6:coauthVersionLast="47" xr6:coauthVersionMax="47" xr10:uidLastSave="{00000000-0000-0000-0000-000000000000}"/>
  <bookViews>
    <workbookView xWindow="25080" yWindow="-120" windowWidth="29040" windowHeight="17640" xr2:uid="{19833B7E-D4C0-45F8-A175-94047E113ED2}"/>
  </bookViews>
  <sheets>
    <sheet name="Bestellformular" sheetId="1" r:id="rId1"/>
    <sheet name="Lieferschein" sheetId="2" state="hidden" r:id="rId2"/>
    <sheet name="Resultatmeldung" sheetId="3" r:id="rId3"/>
    <sheet name="Rechnung" sheetId="4" r:id="rId4"/>
  </sheets>
  <calcPr calcId="191029" concurrentManualCount="1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1" l="1"/>
  <c r="A44" i="1"/>
  <c r="D33" i="4" l="1"/>
  <c r="D31" i="4"/>
  <c r="C33" i="4"/>
  <c r="E33" i="4" s="1"/>
  <c r="C31" i="4"/>
  <c r="E31" i="4" s="1"/>
  <c r="C29" i="4"/>
  <c r="E29" i="4" s="1"/>
  <c r="B15" i="3"/>
  <c r="B18" i="4" s="1"/>
  <c r="B16" i="3"/>
  <c r="B19" i="4" s="1"/>
  <c r="B17" i="3"/>
  <c r="B20" i="4" s="1"/>
  <c r="B18" i="3"/>
  <c r="B19" i="3"/>
  <c r="B14" i="3"/>
  <c r="B16" i="2"/>
  <c r="N14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D16" i="2"/>
  <c r="E23" i="2"/>
  <c r="E8" i="2"/>
  <c r="E7" i="2"/>
  <c r="E4" i="2"/>
  <c r="E5" i="2"/>
  <c r="E3" i="2"/>
  <c r="E1" i="2"/>
  <c r="D17" i="2"/>
  <c r="B17" i="2"/>
  <c r="B18" i="2"/>
  <c r="B19" i="2"/>
  <c r="B20" i="2"/>
  <c r="B21" i="2"/>
  <c r="A29" i="1"/>
  <c r="A12" i="3" l="1"/>
  <c r="B43" i="4"/>
  <c r="B13" i="4" a="1"/>
  <c r="B13" i="4" s="1"/>
  <c r="B24" i="4"/>
  <c r="E35" i="4"/>
  <c r="B17" i="4"/>
  <c r="C42" i="3"/>
  <c r="C58" i="3"/>
  <c r="C38" i="3"/>
  <c r="C43" i="3"/>
  <c r="C54" i="3"/>
  <c r="C59" i="3"/>
  <c r="C34" i="3"/>
  <c r="C39" i="3"/>
  <c r="C50" i="3"/>
  <c r="C55" i="3"/>
  <c r="C35" i="3"/>
  <c r="C32" i="3"/>
  <c r="C47" i="3"/>
  <c r="C46" i="3"/>
  <c r="C51" i="3"/>
  <c r="C36" i="3"/>
  <c r="C40" i="3"/>
  <c r="C44" i="3"/>
  <c r="C48" i="3"/>
  <c r="C52" i="3"/>
  <c r="C56" i="3"/>
  <c r="C60" i="3"/>
  <c r="C33" i="3"/>
  <c r="C37" i="3"/>
  <c r="C41" i="3"/>
  <c r="C45" i="3"/>
  <c r="C49" i="3"/>
  <c r="C53" i="3"/>
  <c r="C5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<sst xmlns="http://schemas.openxmlformats.org/spreadsheetml/2006/main" count="98" uniqueCount="65">
  <si>
    <t>https://ospsv.ch/reglemente-g50m/</t>
  </si>
  <si>
    <t>Geschätzte Vereinsfunktionäre</t>
  </si>
  <si>
    <t>Wichtige Daten</t>
  </si>
  <si>
    <t>Final OSPSV-Einzelmeisterschaft Elite in Goldach</t>
  </si>
  <si>
    <t>Final OSPSV-Einzelmeisterschaft Junioren in Goldach</t>
  </si>
  <si>
    <t>Materialbestellung</t>
  </si>
  <si>
    <t>Anzahl</t>
  </si>
  <si>
    <t>Was</t>
  </si>
  <si>
    <t>Sätze Kartonscheiben</t>
  </si>
  <si>
    <t>Kleber Elektronische Trefferanzeige</t>
  </si>
  <si>
    <t>Vereinsfunktionär</t>
  </si>
  <si>
    <t>Name</t>
  </si>
  <si>
    <t>Adresse</t>
  </si>
  <si>
    <t>PLZ, Ort</t>
  </si>
  <si>
    <t>Markus Brühlmann</t>
  </si>
  <si>
    <t>Dachsenerstrasse 24</t>
  </si>
  <si>
    <t>8248 Uhwiesen</t>
  </si>
  <si>
    <t>bruehlmann@shinternet.ch</t>
  </si>
  <si>
    <t>079 522 58 88</t>
  </si>
  <si>
    <t>Wir freuen uns, wenn die Schützinnen und Schützen Eures Vereins rege an der Ostschweizer Einzelmeisterschaft</t>
  </si>
  <si>
    <t>teilnehmen. Alle Wettkampfinfos findet ihr im Reglement und den Ausführungsbestimmungen unter</t>
  </si>
  <si>
    <t>kann mit der OSPSV-Einzelmeisterschaft kombiniert werden.</t>
  </si>
  <si>
    <t>https://score.swissshooting.ch/login</t>
  </si>
  <si>
    <t>Verein</t>
  </si>
  <si>
    <t>E-Mail</t>
  </si>
  <si>
    <t>Mobile</t>
  </si>
  <si>
    <t>Die Dez'Match SSV müssen direkt beim SSV unter nachfolgendem Link bestellt werden. Der Dez'match SSV</t>
  </si>
  <si>
    <t>Lieferschein</t>
  </si>
  <si>
    <t>Materiallieferung an den Verein</t>
  </si>
  <si>
    <t>Verbrauch:</t>
  </si>
  <si>
    <t>Verschrieben:</t>
  </si>
  <si>
    <t>Verloren:</t>
  </si>
  <si>
    <t>Rücksendung:</t>
  </si>
  <si>
    <t>Rücklieferung</t>
  </si>
  <si>
    <t>Ressortleiter Dez'match G50m</t>
  </si>
  <si>
    <t>Unterschrift Vereinsverantwortlicher:  ….................................................</t>
  </si>
  <si>
    <t>Kombination:</t>
  </si>
  <si>
    <t>Standblätter beilegen</t>
  </si>
  <si>
    <t>3x20</t>
  </si>
  <si>
    <t>2x30</t>
  </si>
  <si>
    <t>Liegend</t>
  </si>
  <si>
    <t>Lizenznr.</t>
  </si>
  <si>
    <t>Vorname Name</t>
  </si>
  <si>
    <t>eMail</t>
  </si>
  <si>
    <t>Jg</t>
  </si>
  <si>
    <t>Disziplin</t>
  </si>
  <si>
    <t>S 1</t>
  </si>
  <si>
    <t>S 2</t>
  </si>
  <si>
    <t>S 3</t>
  </si>
  <si>
    <t>S 4</t>
  </si>
  <si>
    <t>S 5</t>
  </si>
  <si>
    <t>S 6</t>
  </si>
  <si>
    <t>Total</t>
  </si>
  <si>
    <t>Bemerkung</t>
  </si>
  <si>
    <t>Termin (beim Ressortleiter eingetroffen):</t>
  </si>
  <si>
    <t>Bitte Resultatmeldung elektronisch als Excel-Datei an den Ressortleiter mailen. Danke.</t>
  </si>
  <si>
    <t>Betrag</t>
  </si>
  <si>
    <t>Startgeld pro Schütze</t>
  </si>
  <si>
    <t>Anzahl Teilnehmer</t>
  </si>
  <si>
    <t>Totalbetrag</t>
  </si>
  <si>
    <t>Sportliche Grüsse</t>
  </si>
  <si>
    <t>RL OSPSV Dez'match G50m</t>
  </si>
  <si>
    <t xml:space="preserve">Ich bitte Euch, für die Durchführung das beiliegende Infoschreiben zu beachten. </t>
  </si>
  <si>
    <t>letzter Schiesstermin (Resultatmeldung beim Ressortleiter eingetroffen)</t>
  </si>
  <si>
    <t>mit SSV-Dez'match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</si>
</sst>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39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0"/>
      <color theme="10"/>
      <name val="Arial"/>
      <family val="2"/>
    </font>
    <font>
      <b/>
      <i/>
      <sz val="10"/>
      <color theme="1"/>
      <name val="Arial"/>
      <family val="2"/>
    </font>
    <font>
      <b/>
      <i/>
      <u/>
      <sz val="10"/>
      <color theme="1"/>
      <name val="Arial"/>
      <family val="2"/>
    </font>
    <font>
      <u/>
      <sz val="10"/>
      <color rgb="FF0070C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b/>
      <sz val="10"/>
      <color indexed="63"/>
      <name val="Tahoma"/>
      <family val="2"/>
    </font>
    <font>
      <b/>
      <sz val="10"/>
      <color indexed="52"/>
      <name val="Tahoma"/>
      <family val="2"/>
    </font>
    <font>
      <sz val="10"/>
      <color indexed="62"/>
      <name val="Tahoma"/>
      <family val="2"/>
    </font>
    <font>
      <b/>
      <sz val="10"/>
      <color indexed="8"/>
      <name val="Tahoma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sz val="10"/>
      <color indexed="60"/>
      <name val="Tahoma"/>
      <family val="2"/>
    </font>
    <font>
      <sz val="10"/>
      <color indexed="20"/>
      <name val="Tahoma"/>
      <family val="2"/>
    </font>
    <font>
      <b/>
      <sz val="18"/>
      <color indexed="56"/>
      <name val="Cambri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sz val="10"/>
      <color indexed="52"/>
      <name val="Tahoma"/>
      <family val="2"/>
    </font>
    <font>
      <sz val="10"/>
      <color indexed="10"/>
      <name val="Tahoma"/>
      <family val="2"/>
    </font>
    <font>
      <b/>
      <sz val="10"/>
      <color indexed="9"/>
      <name val="Tahoma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indexed="8"/>
      <name val="Arial"/>
      <family val="2"/>
    </font>
    <font>
      <sz val="10"/>
      <name val="MS Sans Serif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8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62">
    <xf numFmtId="0" fontId="0" fillId="0" borderId="0"/>
    <xf numFmtId="0" fontId="3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21" borderId="0" applyNumberFormat="0" applyBorder="0" applyAlignment="0" applyProtection="0"/>
    <xf numFmtId="0" fontId="17" fillId="22" borderId="6" applyNumberFormat="0" applyAlignment="0" applyProtection="0"/>
    <xf numFmtId="0" fontId="18" fillId="22" borderId="7" applyNumberFormat="0" applyAlignment="0" applyProtection="0"/>
    <xf numFmtId="0" fontId="19" fillId="9" borderId="7" applyNumberFormat="0" applyAlignment="0" applyProtection="0"/>
    <xf numFmtId="0" fontId="20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23" borderId="0" applyNumberFormat="0" applyBorder="0" applyAlignment="0" applyProtection="0"/>
    <xf numFmtId="0" fontId="12" fillId="24" borderId="9" applyNumberFormat="0" applyFont="0" applyAlignment="0" applyProtection="0"/>
    <xf numFmtId="9" fontId="12" fillId="0" borderId="0" applyFont="0" applyFill="0" applyBorder="0" applyAlignment="0" applyProtection="0"/>
    <xf numFmtId="0" fontId="24" fillId="5" borderId="0" applyNumberFormat="0" applyBorder="0" applyAlignment="0" applyProtection="0"/>
    <xf numFmtId="0" fontId="12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32" fillId="0" borderId="0"/>
    <xf numFmtId="0" fontId="8" fillId="0" borderId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11" applyNumberFormat="0" applyFill="0" applyAlignment="0" applyProtection="0"/>
    <xf numFmtId="0" fontId="28" fillId="0" borderId="12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3" applyNumberFormat="0" applyFill="0" applyAlignment="0" applyProtection="0"/>
    <xf numFmtId="0" fontId="30" fillId="0" borderId="0" applyNumberFormat="0" applyFill="0" applyBorder="0" applyAlignment="0" applyProtection="0"/>
    <xf numFmtId="0" fontId="31" fillId="25" borderId="14" applyNumberFormat="0" applyAlignment="0" applyProtection="0"/>
    <xf numFmtId="0" fontId="11" fillId="0" borderId="0"/>
    <xf numFmtId="0" fontId="12" fillId="0" borderId="0"/>
    <xf numFmtId="0" fontId="11" fillId="0" borderId="0"/>
    <xf numFmtId="0" fontId="3" fillId="0" borderId="0" applyNumberFormat="0" applyFill="0" applyBorder="0" applyAlignment="0" applyProtection="0"/>
    <xf numFmtId="0" fontId="14" fillId="0" borderId="0"/>
    <xf numFmtId="43" fontId="34" fillId="0" borderId="0" applyFont="0" applyFill="0" applyBorder="0" applyAlignment="0" applyProtection="0"/>
    <xf numFmtId="0" fontId="35" fillId="0" borderId="0"/>
  </cellStyleXfs>
  <cellXfs count="51">
    <xf numFmtId="0" fontId="0" fillId="0" borderId="0" xfId="0"/>
    <xf numFmtId="0" fontId="1" fillId="0" borderId="0" xfId="0" applyFont="1"/>
    <xf numFmtId="0" fontId="4" fillId="0" borderId="0" xfId="0" applyFont="1"/>
    <xf numFmtId="0" fontId="0" fillId="0" borderId="1" xfId="0" applyBorder="1"/>
    <xf numFmtId="0" fontId="5" fillId="0" borderId="0" xfId="0" applyFont="1"/>
    <xf numFmtId="0" fontId="6" fillId="0" borderId="0" xfId="1" applyFont="1"/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 applyAlignment="1">
      <alignment horizontal="left" vertical="center"/>
    </xf>
    <xf numFmtId="0" fontId="0" fillId="0" borderId="0" xfId="0" applyAlignment="1">
      <alignment vertical="center"/>
    </xf>
    <xf numFmtId="0" fontId="0" fillId="0" borderId="3" xfId="0" applyBorder="1"/>
    <xf numFmtId="0" fontId="0" fillId="0" borderId="4" xfId="0" applyBorder="1"/>
    <xf numFmtId="0" fontId="0" fillId="0" borderId="3" xfId="0" applyBorder="1" applyAlignment="1">
      <alignment horizontal="right"/>
    </xf>
    <xf numFmtId="1" fontId="1" fillId="0" borderId="0" xfId="0" applyNumberFormat="1" applyFont="1" applyAlignment="1">
      <alignment horizontal="right" indent="1"/>
    </xf>
    <xf numFmtId="0" fontId="6" fillId="0" borderId="0" xfId="1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left" indent="1"/>
    </xf>
    <xf numFmtId="0" fontId="0" fillId="0" borderId="5" xfId="0" applyBorder="1" applyProtection="1"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right" indent="1"/>
      <protection locked="0"/>
    </xf>
    <xf numFmtId="14" fontId="2" fillId="0" borderId="0" xfId="0" applyNumberFormat="1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left" indent="1"/>
      <protection locked="0"/>
    </xf>
    <xf numFmtId="0" fontId="0" fillId="0" borderId="0" xfId="0" applyAlignment="1">
      <alignment horizontal="left"/>
    </xf>
    <xf numFmtId="0" fontId="6" fillId="0" borderId="0" xfId="1" applyFont="1" applyProtection="1"/>
    <xf numFmtId="0" fontId="0" fillId="0" borderId="1" xfId="0" applyBorder="1" applyAlignment="1">
      <alignment horizontal="left"/>
    </xf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right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 indent="1"/>
    </xf>
    <xf numFmtId="0" fontId="36" fillId="0" borderId="0" xfId="0" applyFont="1"/>
    <xf numFmtId="0" fontId="37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2" fillId="0" borderId="0" xfId="39" quotePrefix="1"/>
    <xf numFmtId="0" fontId="37" fillId="0" borderId="0" xfId="0" applyFont="1" applyAlignment="1">
      <alignment horizontal="center"/>
    </xf>
    <xf numFmtId="43" fontId="0" fillId="0" borderId="0" xfId="2" applyFont="1" applyProtection="1"/>
    <xf numFmtId="0" fontId="1" fillId="0" borderId="0" xfId="0" applyFont="1" applyAlignment="1">
      <alignment horizontal="center"/>
    </xf>
    <xf numFmtId="43" fontId="1" fillId="0" borderId="0" xfId="2" applyFont="1" applyProtection="1"/>
    <xf numFmtId="0" fontId="38" fillId="0" borderId="0" xfId="0" applyFont="1"/>
    <xf numFmtId="0" fontId="0" fillId="0" borderId="3" xfId="0" applyBorder="1" applyAlignment="1">
      <alignment horizontal="left" indent="1"/>
    </xf>
    <xf numFmtId="0" fontId="1" fillId="0" borderId="2" xfId="0" applyFont="1" applyBorder="1"/>
    <xf numFmtId="0" fontId="36" fillId="0" borderId="0" xfId="0" applyFont="1" applyAlignment="1">
      <alignment horizontal="left"/>
    </xf>
    <xf numFmtId="0" fontId="37" fillId="0" borderId="0" xfId="0" applyFont="1" applyAlignment="1">
      <alignment horizontal="left" indent="1"/>
    </xf>
    <xf numFmtId="0" fontId="33" fillId="0" borderId="0" xfId="0" applyFont="1"/>
    <xf numFmtId="14" fontId="9" fillId="0" borderId="0" xfId="0" applyNumberFormat="1" applyFont="1" applyAlignment="1">
      <alignment horizontal="left" vertical="center" indent="1"/>
    </xf>
    <xf numFmtId="14" fontId="1" fillId="0" borderId="4" xfId="0" applyNumberFormat="1" applyFont="1" applyBorder="1" applyAlignment="1">
      <alignment horizontal="left"/>
    </xf>
  </cellXfs>
  <cellStyles count="62">
    <cellStyle name="20% - Akzent1" xfId="4" xr:uid="{548D722F-E93A-4B3B-8830-A208D49B6E68}"/>
    <cellStyle name="20% - Akzent2" xfId="5" xr:uid="{3A851251-FC75-4924-8A5C-D2C0530158AA}"/>
    <cellStyle name="20% - Akzent3" xfId="6" xr:uid="{56E84CA5-3DD1-495D-BAE8-77B5EED19B61}"/>
    <cellStyle name="20% - Akzent4" xfId="7" xr:uid="{741DB9FD-E921-4F89-8A7A-7EFAED9D387C}"/>
    <cellStyle name="20% - Akzent5" xfId="8" xr:uid="{451FBA0B-4BC0-420E-9451-C1CF8F154230}"/>
    <cellStyle name="20% - Akzent6" xfId="9" xr:uid="{646B29B5-C9A9-4930-9EEA-9DBD3ACF4BFA}"/>
    <cellStyle name="40% - Akzent1" xfId="10" xr:uid="{79FBBAB3-2B63-4A25-AB71-75EE1E24DB09}"/>
    <cellStyle name="40% - Akzent2" xfId="11" xr:uid="{C554A3EF-15EA-4E44-9F7A-41FB249B0144}"/>
    <cellStyle name="40% - Akzent3" xfId="12" xr:uid="{D5DFA849-2153-4AB7-B7A2-5C4E31F2A7F7}"/>
    <cellStyle name="40% - Akzent4" xfId="13" xr:uid="{58807060-3B6F-40BE-87CF-B0026765E94E}"/>
    <cellStyle name="40% - Akzent5" xfId="14" xr:uid="{0B1FE720-D69F-4C66-85F8-9D4A1B6C48D3}"/>
    <cellStyle name="40% - Akzent6" xfId="15" xr:uid="{091CDF99-54CC-447E-85F9-05BD05C3234A}"/>
    <cellStyle name="60% - Akzent1" xfId="16" xr:uid="{D271F637-9473-4111-9B09-6B65A0334EBA}"/>
    <cellStyle name="60% - Akzent2" xfId="17" xr:uid="{EB502DD1-64D3-4166-AC53-7DC15F71F40A}"/>
    <cellStyle name="60% - Akzent3" xfId="18" xr:uid="{146B19E1-B0AA-4C0E-81F7-E9389A8D7F34}"/>
    <cellStyle name="60% - Akzent4" xfId="19" xr:uid="{E4A5337D-76D8-4CC8-B4C1-7D54DDCCA861}"/>
    <cellStyle name="60% - Akzent5" xfId="20" xr:uid="{AE7BD070-031E-4F12-8E4E-4ED0CBC9E898}"/>
    <cellStyle name="60% - Akzent6" xfId="21" xr:uid="{1D5D5171-40A2-496D-95BC-1B90977712C3}"/>
    <cellStyle name="Akzent1 2" xfId="22" xr:uid="{1AB9D745-1AB0-4281-8C25-9F4A32A1FBE4}"/>
    <cellStyle name="Akzent2 2" xfId="23" xr:uid="{8EFA373C-9698-4CAF-BC56-99F91A392D02}"/>
    <cellStyle name="Akzent3 2" xfId="24" xr:uid="{FD9F7018-4A77-4DF4-86F3-FD9BE4AF72BC}"/>
    <cellStyle name="Akzent4 2" xfId="25" xr:uid="{F289264B-EE59-4945-89C1-7EFFA2E1728E}"/>
    <cellStyle name="Akzent5 2" xfId="26" xr:uid="{6F625DE3-6563-4F5C-87DB-6C18AD5558A8}"/>
    <cellStyle name="Akzent6 2" xfId="27" xr:uid="{55370C7D-4F9E-4337-A8D9-F0F5B8D858EE}"/>
    <cellStyle name="Ausgabe 2" xfId="28" xr:uid="{FB4F744E-0B12-43B8-92E2-4AD2E6C565D5}"/>
    <cellStyle name="Berechnung 2" xfId="29" xr:uid="{1859418B-2ED2-4530-8CE0-BD17E5CFA90C}"/>
    <cellStyle name="Eingabe 2" xfId="30" xr:uid="{0ABEE2F4-9CE8-4F29-A6A9-DB3E6A0FAA32}"/>
    <cellStyle name="Ergebnis 2" xfId="31" xr:uid="{DDB225C3-455D-438B-AB8A-BA3F1D3ED4A8}"/>
    <cellStyle name="Erklärender Text 2" xfId="32" xr:uid="{760B7A0D-74B7-4B7F-A627-DBC8D394DB06}"/>
    <cellStyle name="Gut 2" xfId="33" xr:uid="{3D9D042A-412C-4C7B-A198-7C0AAB48CA17}"/>
    <cellStyle name="Hyperlink 2" xfId="58" xr:uid="{EEB892BD-F542-4B1C-A0CD-A36FFA0D4F61}"/>
    <cellStyle name="Komma" xfId="2" builtinId="3"/>
    <cellStyle name="Komma 2 2" xfId="60" xr:uid="{659C9AE1-1CAE-43BE-89BB-B50BC922BF96}"/>
    <cellStyle name="Link" xfId="1" builtinId="8"/>
    <cellStyle name="Link 2" xfId="34" xr:uid="{044A8A70-75AC-4B0F-A1D9-8A798FA74E01}"/>
    <cellStyle name="Neutral 2" xfId="35" xr:uid="{C9D2623D-06A5-4B1C-8780-0BFFF6224CD7}"/>
    <cellStyle name="Notiz 2" xfId="36" xr:uid="{9AE89E86-7A68-4C4F-B667-4CC0E5707A54}"/>
    <cellStyle name="Prozent 2" xfId="37" xr:uid="{65988810-326F-4396-AF90-45041D8C3F99}"/>
    <cellStyle name="Schlecht 2" xfId="38" xr:uid="{2973D910-9851-4DAF-8778-7809A8E9D0AF}"/>
    <cellStyle name="Standard" xfId="0" builtinId="0"/>
    <cellStyle name="Standard 2" xfId="39" xr:uid="{6AE98EEC-868C-4B98-AEBE-2342142308F8}"/>
    <cellStyle name="Standard 2 2" xfId="40" xr:uid="{F630153E-69CF-426D-81CF-B35F11F33C49}"/>
    <cellStyle name="Standard 2 2 2" xfId="41" xr:uid="{DCC079E5-9F95-458B-80D9-7A12529168B5}"/>
    <cellStyle name="Standard 2 3" xfId="42" xr:uid="{77B11EC5-E78E-418D-8931-5B97C6CAEBAE}"/>
    <cellStyle name="Standard 2 4" xfId="56" xr:uid="{D8B2C75E-3F9B-410A-8CE5-9FD474B0A86D}"/>
    <cellStyle name="Standard 3" xfId="43" xr:uid="{C6AAB252-51AC-464A-B280-A5FF566CA6E4}"/>
    <cellStyle name="Standard 3 2" xfId="57" xr:uid="{C36E1D21-9546-4DEC-B0E4-05CEC6749BD6}"/>
    <cellStyle name="Standard 3 2 2" xfId="59" xr:uid="{D1E5AB98-12BE-4BD6-A363-20E84488DAA8}"/>
    <cellStyle name="Standard 4" xfId="44" xr:uid="{29C117C4-71CD-4A14-9281-951A30EE93A2}"/>
    <cellStyle name="Standard 5" xfId="45" xr:uid="{9D651E67-E502-4FFA-9A6D-6397A651CBA0}"/>
    <cellStyle name="Standard 6" xfId="46" xr:uid="{AB843005-D02D-4C8F-8A79-D6374B778FC1}"/>
    <cellStyle name="Standard 6 2" xfId="61" xr:uid="{A5B920E3-00E8-472D-9DE3-4E40C87BB72E}"/>
    <cellStyle name="Standard 7" xfId="55" xr:uid="{0A254640-3B8F-4A27-98A7-9E17AE09B60F}"/>
    <cellStyle name="Standard 8" xfId="3" xr:uid="{FE5BAF0E-4CC1-4506-A6AD-7E628CF2AB85}"/>
    <cellStyle name="Überschrift 1 2" xfId="48" xr:uid="{480814ED-3DE3-41EC-AFE4-5EFCECBF8475}"/>
    <cellStyle name="Überschrift 2 2" xfId="49" xr:uid="{F23402CD-5264-4A7A-B68C-BFD89F1C320F}"/>
    <cellStyle name="Überschrift 3 2" xfId="50" xr:uid="{809955A3-773E-4A16-A000-09FAA122F95D}"/>
    <cellStyle name="Überschrift 4 2" xfId="51" xr:uid="{DB068371-9D26-465C-BF6B-821088104964}"/>
    <cellStyle name="Überschrift 5" xfId="47" xr:uid="{0E958EE3-1929-43B0-B224-ABAFE797BFCD}"/>
    <cellStyle name="Verknüpfte Zelle 2" xfId="52" xr:uid="{9AA2579F-9499-4475-BA8E-999C2B171322}"/>
    <cellStyle name="Warnender Text 2" xfId="53" xr:uid="{FA1EA03B-1C37-45AC-A2D4-B444E3AE7B5C}"/>
    <cellStyle name="Zelle überprüfen 2" xfId="54" xr:uid="{B25C3D2A-B327-416A-A475-2758B8A039F5}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4</xdr:col>
      <xdr:colOff>247650</xdr:colOff>
      <xdr:row>8</xdr:row>
      <xdr:rowOff>152400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5E84D66-CDBF-D352-8D83-ADDBBFA80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376237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3</xdr:col>
      <xdr:colOff>152400</xdr:colOff>
      <xdr:row>8</xdr:row>
      <xdr:rowOff>152400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4AA0CEE-D07E-413E-91C1-0AA9FABA9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376237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1552575</xdr:colOff>
      <xdr:row>8</xdr:row>
      <xdr:rowOff>142875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EA60C78-D71D-4CB6-8D2F-CDF4A5AF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6237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44</xdr:row>
      <xdr:rowOff>38100</xdr:rowOff>
    </xdr:from>
    <xdr:to>
      <xdr:col>5</xdr:col>
      <xdr:colOff>818214</xdr:colOff>
      <xdr:row>67</xdr:row>
      <xdr:rowOff>132873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DC3D0CC-5427-5AF1-3A15-27CBE291E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6229350"/>
          <a:ext cx="7485714" cy="381904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4</xdr:col>
      <xdr:colOff>0</xdr:colOff>
      <xdr:row>8</xdr:row>
      <xdr:rowOff>142875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25F0CAE-8002-4AE5-A928-5D3AD3884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0"/>
          <a:ext cx="376237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core.swissshooting.ch/login" TargetMode="External"/><Relationship Id="rId2" Type="http://schemas.openxmlformats.org/officeDocument/2006/relationships/hyperlink" Target="mailto:bruehlmann@shinternet.ch" TargetMode="External"/><Relationship Id="rId1" Type="http://schemas.openxmlformats.org/officeDocument/2006/relationships/hyperlink" Target="https://ospsv.ch/reglemente-g50m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bruehlmann@shinternet.ch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bruehlmann@shinternet.ch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bruehlmann@shinternet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9727C-2078-4E23-AD8E-93444BC4B7E2}">
  <sheetPr>
    <pageSetUpPr fitToPage="1"/>
  </sheetPr>
  <dimension ref="A1:F51"/>
  <sheetViews>
    <sheetView tabSelected="1" workbookViewId="0">
      <selection activeCell="A34" sqref="A34"/>
    </sheetView>
  </sheetViews>
  <sheetFormatPr baseColWidth="10" defaultRowHeight="12.75" x14ac:dyDescent="0.2"/>
  <cols>
    <col min="3" max="3" width="4.42578125" customWidth="1"/>
    <col min="4" max="4" width="25.5703125" customWidth="1"/>
    <col min="6" max="6" width="31.28515625" customWidth="1"/>
  </cols>
  <sheetData>
    <row r="1" spans="1:6" x14ac:dyDescent="0.2">
      <c r="F1" s="4" t="s">
        <v>34</v>
      </c>
    </row>
    <row r="2" spans="1:6" x14ac:dyDescent="0.2">
      <c r="F2" s="20"/>
    </row>
    <row r="3" spans="1:6" x14ac:dyDescent="0.2">
      <c r="F3" t="s">
        <v>14</v>
      </c>
    </row>
    <row r="4" spans="1:6" x14ac:dyDescent="0.2">
      <c r="F4" t="s">
        <v>15</v>
      </c>
    </row>
    <row r="5" spans="1:6" x14ac:dyDescent="0.2">
      <c r="F5" t="s">
        <v>16</v>
      </c>
    </row>
    <row r="7" spans="1:6" x14ac:dyDescent="0.2">
      <c r="F7" s="14" t="s">
        <v>17</v>
      </c>
    </row>
    <row r="8" spans="1:6" x14ac:dyDescent="0.2">
      <c r="F8" t="s">
        <v>18</v>
      </c>
    </row>
    <row r="10" spans="1:6" x14ac:dyDescent="0.2">
      <c r="A10" s="3"/>
      <c r="B10" s="3"/>
      <c r="C10" s="3"/>
      <c r="D10" s="3"/>
      <c r="E10" s="3"/>
      <c r="F10" s="3"/>
    </row>
    <row r="12" spans="1:6" x14ac:dyDescent="0.2">
      <c r="A12" s="1" t="str">
        <f>"OSPSV-Dez'match "&amp;TEXT($A$27,"JJJJ")&amp;", G50m Liegend / Zweistellung / Dreistellung"</f>
        <v>OSPSV-Dez'match 2026, G50m Liegend / Zweistellung / Dreistellung</v>
      </c>
    </row>
    <row r="15" spans="1:6" x14ac:dyDescent="0.2">
      <c r="A15" t="s">
        <v>1</v>
      </c>
    </row>
    <row r="17" spans="1:5" x14ac:dyDescent="0.2">
      <c r="A17" t="s">
        <v>19</v>
      </c>
    </row>
    <row r="18" spans="1:5" x14ac:dyDescent="0.2">
      <c r="A18" t="s">
        <v>20</v>
      </c>
    </row>
    <row r="19" spans="1:5" x14ac:dyDescent="0.2">
      <c r="A19" s="14" t="s">
        <v>0</v>
      </c>
      <c r="B19" s="15"/>
      <c r="C19" s="15"/>
      <c r="D19" s="15"/>
      <c r="E19" s="15"/>
    </row>
    <row r="20" spans="1:5" x14ac:dyDescent="0.2">
      <c r="A20" t="s">
        <v>62</v>
      </c>
    </row>
    <row r="22" spans="1:5" x14ac:dyDescent="0.2">
      <c r="A22" t="s">
        <v>26</v>
      </c>
    </row>
    <row r="23" spans="1:5" x14ac:dyDescent="0.2">
      <c r="A23" t="s">
        <v>21</v>
      </c>
    </row>
    <row r="24" spans="1:5" x14ac:dyDescent="0.2">
      <c r="A24" s="14" t="s">
        <v>22</v>
      </c>
      <c r="B24" s="15"/>
      <c r="C24" s="15"/>
      <c r="D24" s="15"/>
      <c r="E24" s="15"/>
    </row>
    <row r="26" spans="1:5" x14ac:dyDescent="0.2">
      <c r="A26" s="2" t="s">
        <v>2</v>
      </c>
    </row>
    <row r="27" spans="1:5" s="9" customFormat="1" ht="15.75" customHeight="1" x14ac:dyDescent="0.2">
      <c r="A27" s="8">
        <v>46213</v>
      </c>
      <c r="B27" s="9" t="s">
        <v>63</v>
      </c>
    </row>
    <row r="28" spans="1:5" s="9" customFormat="1" ht="15.75" customHeight="1" x14ac:dyDescent="0.2">
      <c r="A28" s="8">
        <v>46249</v>
      </c>
      <c r="B28" s="9" t="s">
        <v>3</v>
      </c>
    </row>
    <row r="29" spans="1:5" s="9" customFormat="1" ht="15.75" customHeight="1" x14ac:dyDescent="0.2">
      <c r="A29" s="8">
        <f>+A28+1</f>
        <v>46250</v>
      </c>
      <c r="B29" s="9" t="s">
        <v>4</v>
      </c>
    </row>
    <row r="31" spans="1:5" x14ac:dyDescent="0.2">
      <c r="A31" s="2" t="s">
        <v>5</v>
      </c>
    </row>
    <row r="32" spans="1:5" x14ac:dyDescent="0.2">
      <c r="A32" s="7" t="s">
        <v>6</v>
      </c>
      <c r="B32" s="7" t="s">
        <v>7</v>
      </c>
      <c r="C32" s="7"/>
    </row>
    <row r="33" spans="1:2" x14ac:dyDescent="0.2">
      <c r="A33" s="19"/>
      <c r="B33" t="s">
        <v>8</v>
      </c>
    </row>
    <row r="34" spans="1:2" x14ac:dyDescent="0.2">
      <c r="A34" s="19"/>
      <c r="B34" t="s">
        <v>9</v>
      </c>
    </row>
    <row r="36" spans="1:2" x14ac:dyDescent="0.2">
      <c r="A36" s="2" t="s">
        <v>10</v>
      </c>
    </row>
    <row r="37" spans="1:2" x14ac:dyDescent="0.2">
      <c r="A37" t="s">
        <v>23</v>
      </c>
      <c r="B37" s="18"/>
    </row>
    <row r="38" spans="1:2" x14ac:dyDescent="0.2">
      <c r="A38" t="s">
        <v>11</v>
      </c>
      <c r="B38" s="18"/>
    </row>
    <row r="39" spans="1:2" x14ac:dyDescent="0.2">
      <c r="A39" t="s">
        <v>12</v>
      </c>
      <c r="B39" s="18"/>
    </row>
    <row r="40" spans="1:2" x14ac:dyDescent="0.2">
      <c r="A40" t="s">
        <v>13</v>
      </c>
      <c r="B40" s="18"/>
    </row>
    <row r="41" spans="1:2" x14ac:dyDescent="0.2">
      <c r="A41" t="s">
        <v>24</v>
      </c>
      <c r="B41" s="18"/>
    </row>
    <row r="42" spans="1:2" x14ac:dyDescent="0.2">
      <c r="A42" t="s">
        <v>25</v>
      </c>
      <c r="B42" s="18"/>
    </row>
    <row r="44" spans="1:2" x14ac:dyDescent="0.2">
      <c r="A44" t="str">
        <f>"Bitte Bestellung bis am 31. März "&amp;TEXT($A$27,"JJJJ")&amp;" dem Ressortleiter mailen/senden. Vielen Dank."</f>
        <v>Bitte Bestellung bis am 31. März 2026 dem Ressortleiter mailen/senden. Vielen Dank.</v>
      </c>
    </row>
    <row r="47" spans="1:2" x14ac:dyDescent="0.2">
      <c r="A47" t="s">
        <v>60</v>
      </c>
    </row>
    <row r="50" spans="1:1" x14ac:dyDescent="0.2">
      <c r="A50" t="s">
        <v>14</v>
      </c>
    </row>
    <row r="51" spans="1:1" x14ac:dyDescent="0.2">
      <c r="A51" s="48" t="s">
        <v>61</v>
      </c>
    </row>
  </sheetData>
  <sheetProtection algorithmName="SHA-512" hashValue="Lz7ttaNrOrD6fieA+W1krlab7bE+A+ImircQq7DYatCTIdVERwlLYaJeCgV5Po9Km9IL28igvprWZfnS7dytpw==" saltValue="XtbUw/UKgST/a4FakjMPog==" spinCount="100000" sheet="1" objects="1" scenarios="1"/>
  <hyperlinks>
    <hyperlink ref="A19" r:id="rId1" xr:uid="{A33B93EA-BDF5-49C7-A3C5-8D35A8AC76EF}"/>
    <hyperlink ref="F7" r:id="rId2" xr:uid="{1843F32E-5154-45E1-AA64-EE4581D1095E}"/>
    <hyperlink ref="A24" r:id="rId3" xr:uid="{BC2D42B6-909F-4CE3-A9F3-52EE206924E8}"/>
  </hyperlinks>
  <printOptions horizontalCentered="1"/>
  <pageMargins left="0.31496062992125984" right="0.31496062992125984" top="0.98425196850393704" bottom="0.98425196850393704" header="0.31496062992125984" footer="0.31496062992125984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ABCA2-D891-4D4F-B9E8-B7F89C34DDFC}">
  <sheetPr>
    <pageSetUpPr fitToPage="1"/>
  </sheetPr>
  <dimension ref="A1:E41"/>
  <sheetViews>
    <sheetView workbookViewId="0">
      <selection activeCell="A36" sqref="A36"/>
    </sheetView>
  </sheetViews>
  <sheetFormatPr baseColWidth="10" defaultRowHeight="12.75" x14ac:dyDescent="0.2"/>
  <cols>
    <col min="1" max="1" width="12.5703125" customWidth="1"/>
    <col min="2" max="2" width="10.85546875" customWidth="1"/>
    <col min="3" max="3" width="30.85546875" customWidth="1"/>
    <col min="5" max="5" width="31.28515625" customWidth="1"/>
  </cols>
  <sheetData>
    <row r="1" spans="1:5" x14ac:dyDescent="0.2">
      <c r="E1" s="4" t="str">
        <f>+Bestellformular!F1</f>
        <v>Ressortleiter Dez'match G50m</v>
      </c>
    </row>
    <row r="2" spans="1:5" x14ac:dyDescent="0.2">
      <c r="E2" s="6"/>
    </row>
    <row r="3" spans="1:5" x14ac:dyDescent="0.2">
      <c r="E3" t="str">
        <f>+Bestellformular!F3</f>
        <v>Markus Brühlmann</v>
      </c>
    </row>
    <row r="4" spans="1:5" x14ac:dyDescent="0.2">
      <c r="E4" t="str">
        <f>+Bestellformular!F4</f>
        <v>Dachsenerstrasse 24</v>
      </c>
    </row>
    <row r="5" spans="1:5" x14ac:dyDescent="0.2">
      <c r="E5" t="str">
        <f>+Bestellformular!F5</f>
        <v>8248 Uhwiesen</v>
      </c>
    </row>
    <row r="7" spans="1:5" x14ac:dyDescent="0.2">
      <c r="E7" s="5" t="str">
        <f>+Bestellformular!F7</f>
        <v>bruehlmann@shinternet.ch</v>
      </c>
    </row>
    <row r="8" spans="1:5" x14ac:dyDescent="0.2">
      <c r="E8" t="str">
        <f>+Bestellformular!F8</f>
        <v>079 522 58 88</v>
      </c>
    </row>
    <row r="10" spans="1:5" x14ac:dyDescent="0.2">
      <c r="A10" s="3"/>
      <c r="B10" s="3"/>
      <c r="C10" s="3"/>
      <c r="D10" s="3"/>
      <c r="E10" s="3"/>
    </row>
    <row r="12" spans="1:5" s="35" customFormat="1" ht="15.75" x14ac:dyDescent="0.25">
      <c r="A12" s="34" t="s">
        <v>27</v>
      </c>
    </row>
    <row r="14" spans="1:5" x14ac:dyDescent="0.2">
      <c r="A14" s="45" t="s">
        <v>28</v>
      </c>
      <c r="B14" s="10"/>
      <c r="C14" s="10"/>
      <c r="D14" s="10"/>
      <c r="E14" s="11"/>
    </row>
    <row r="16" spans="1:5" x14ac:dyDescent="0.2">
      <c r="A16" t="s">
        <v>23</v>
      </c>
      <c r="B16" t="str">
        <f>IF(Bestellformular!B37=0,"",Bestellformular!B37)</f>
        <v/>
      </c>
      <c r="D16" s="13">
        <f>+Bestellformular!A33</f>
        <v>0</v>
      </c>
      <c r="E16" t="s">
        <v>8</v>
      </c>
    </row>
    <row r="17" spans="1:5" x14ac:dyDescent="0.2">
      <c r="A17" t="s">
        <v>11</v>
      </c>
      <c r="B17" t="str">
        <f>IF(Bestellformular!B38=0,"",Bestellformular!B38)</f>
        <v/>
      </c>
      <c r="D17" s="13">
        <f>+Bestellformular!A34</f>
        <v>0</v>
      </c>
      <c r="E17" t="s">
        <v>9</v>
      </c>
    </row>
    <row r="18" spans="1:5" x14ac:dyDescent="0.2">
      <c r="A18" t="s">
        <v>12</v>
      </c>
      <c r="B18" t="str">
        <f>IF(Bestellformular!B39=0,"",Bestellformular!B39)</f>
        <v/>
      </c>
    </row>
    <row r="19" spans="1:5" x14ac:dyDescent="0.2">
      <c r="A19" t="s">
        <v>13</v>
      </c>
      <c r="B19" t="str">
        <f>IF(Bestellformular!B40=0,"",Bestellformular!B40)</f>
        <v/>
      </c>
    </row>
    <row r="20" spans="1:5" x14ac:dyDescent="0.2">
      <c r="A20" t="s">
        <v>24</v>
      </c>
      <c r="B20" t="str">
        <f>IF(Bestellformular!B41=0,"",Bestellformular!B41)</f>
        <v/>
      </c>
    </row>
    <row r="21" spans="1:5" x14ac:dyDescent="0.2">
      <c r="A21" t="s">
        <v>25</v>
      </c>
      <c r="B21" t="str">
        <f>IF(Bestellformular!B42=0,"",Bestellformular!B42)</f>
        <v/>
      </c>
    </row>
    <row r="23" spans="1:5" x14ac:dyDescent="0.2">
      <c r="A23" s="45" t="s">
        <v>33</v>
      </c>
      <c r="B23" s="10"/>
      <c r="C23" s="44" t="s">
        <v>54</v>
      </c>
      <c r="D23" s="12"/>
      <c r="E23" s="50">
        <f>+Bestellformular!A27</f>
        <v>46213</v>
      </c>
    </row>
    <row r="25" spans="1:5" x14ac:dyDescent="0.2">
      <c r="A25" t="s">
        <v>29</v>
      </c>
      <c r="B25" s="17"/>
      <c r="C25" s="16" t="s">
        <v>37</v>
      </c>
    </row>
    <row r="26" spans="1:5" x14ac:dyDescent="0.2">
      <c r="C26" s="16"/>
    </row>
    <row r="27" spans="1:5" x14ac:dyDescent="0.2">
      <c r="A27" t="s">
        <v>36</v>
      </c>
      <c r="B27" s="17"/>
      <c r="C27" s="16" t="s">
        <v>64</v>
      </c>
    </row>
    <row r="28" spans="1:5" x14ac:dyDescent="0.2">
      <c r="C28" s="16"/>
    </row>
    <row r="29" spans="1:5" x14ac:dyDescent="0.2">
      <c r="A29" t="s">
        <v>30</v>
      </c>
      <c r="B29" s="17"/>
      <c r="C29" s="16"/>
    </row>
    <row r="30" spans="1:5" x14ac:dyDescent="0.2">
      <c r="C30" s="16"/>
    </row>
    <row r="31" spans="1:5" x14ac:dyDescent="0.2">
      <c r="A31" t="s">
        <v>31</v>
      </c>
      <c r="B31" s="17"/>
      <c r="C31" s="16"/>
    </row>
    <row r="32" spans="1:5" x14ac:dyDescent="0.2">
      <c r="C32" s="16"/>
    </row>
    <row r="33" spans="1:3" x14ac:dyDescent="0.2">
      <c r="A33" t="s">
        <v>32</v>
      </c>
      <c r="B33" s="17"/>
      <c r="C33" s="16"/>
    </row>
    <row r="35" spans="1:3" x14ac:dyDescent="0.2">
      <c r="A35" t="s">
        <v>55</v>
      </c>
    </row>
    <row r="41" spans="1:3" x14ac:dyDescent="0.2">
      <c r="A41" t="s">
        <v>35</v>
      </c>
    </row>
  </sheetData>
  <sheetProtection algorithmName="SHA-512" hashValue="Q360u0ARzNQIFG/0J/6AKhs/52BK4ptQz1Cfa7QuEwXHcj+OVXNXUoa6TKw4+Q6w/wVR/ZsdPzNNicFuUF219w==" saltValue="gaYWiWrO+zCH9TEv7hBDRA==" spinCount="100000" sheet="1" objects="1" scenarios="1"/>
  <conditionalFormatting sqref="D16:D17">
    <cfRule type="cellIs" dxfId="0" priority="1" operator="equal">
      <formula>0</formula>
    </cfRule>
  </conditionalFormatting>
  <hyperlinks>
    <hyperlink ref="E7" r:id="rId1" display="bruehlmann@shinternet.ch" xr:uid="{3DCBEC66-8750-4AF3-AE2A-D586DCFC29BE}"/>
  </hyperlinks>
  <printOptions horizontalCentered="1"/>
  <pageMargins left="0.31496062992125984" right="0.31496062992125984" top="0.78740157480314965" bottom="0.78740157480314965" header="0.31496062992125984" footer="0.31496062992125984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BF448-006C-4F61-88F1-FBAACE38683C}">
  <sheetPr codeName="Tabelle1">
    <pageSetUpPr fitToPage="1"/>
  </sheetPr>
  <dimension ref="A1:N60"/>
  <sheetViews>
    <sheetView workbookViewId="0">
      <selection activeCell="A22" sqref="A22"/>
    </sheetView>
  </sheetViews>
  <sheetFormatPr baseColWidth="10" defaultRowHeight="12.75" x14ac:dyDescent="0.2"/>
  <cols>
    <col min="1" max="1" width="10.140625" style="24" customWidth="1"/>
    <col min="2" max="2" width="23" customWidth="1"/>
    <col min="3" max="3" width="20" hidden="1" customWidth="1"/>
    <col min="4" max="4" width="25.5703125" customWidth="1"/>
    <col min="5" max="5" width="5" bestFit="1" customWidth="1"/>
    <col min="6" max="6" width="9.140625" customWidth="1"/>
    <col min="7" max="13" width="5.7109375" customWidth="1"/>
    <col min="14" max="14" width="14.28515625" style="16" customWidth="1"/>
  </cols>
  <sheetData>
    <row r="1" spans="1:14" x14ac:dyDescent="0.2">
      <c r="F1" s="4" t="s">
        <v>34</v>
      </c>
    </row>
    <row r="2" spans="1:14" x14ac:dyDescent="0.2">
      <c r="F2" s="6"/>
    </row>
    <row r="3" spans="1:14" x14ac:dyDescent="0.2">
      <c r="F3" t="s">
        <v>14</v>
      </c>
    </row>
    <row r="4" spans="1:14" x14ac:dyDescent="0.2">
      <c r="F4" t="s">
        <v>15</v>
      </c>
    </row>
    <row r="5" spans="1:14" x14ac:dyDescent="0.2">
      <c r="F5" t="s">
        <v>16</v>
      </c>
    </row>
    <row r="7" spans="1:14" x14ac:dyDescent="0.2">
      <c r="F7" s="25" t="s">
        <v>17</v>
      </c>
    </row>
    <row r="8" spans="1:14" x14ac:dyDescent="0.2">
      <c r="F8" t="s">
        <v>18</v>
      </c>
    </row>
    <row r="10" spans="1:14" x14ac:dyDescent="0.2">
      <c r="A10" s="26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2" spans="1:14" s="35" customFormat="1" ht="15.75" x14ac:dyDescent="0.25">
      <c r="A12" s="46" t="str">
        <f>"Resultatmeldung OSPSV-Dez'match "&amp;TEXT($N$14,"JJJJ")</f>
        <v>Resultatmeldung OSPSV-Dez'match 2026</v>
      </c>
      <c r="N12" s="47"/>
    </row>
    <row r="14" spans="1:14" x14ac:dyDescent="0.2">
      <c r="A14" s="24" t="s">
        <v>23</v>
      </c>
      <c r="B14" t="str">
        <f>IF(Bestellformular!B37=0,"",Bestellformular!B37)</f>
        <v/>
      </c>
      <c r="M14" s="27" t="s">
        <v>54</v>
      </c>
      <c r="N14" s="49">
        <f>+Bestellformular!A27</f>
        <v>46213</v>
      </c>
    </row>
    <row r="15" spans="1:14" x14ac:dyDescent="0.2">
      <c r="A15" s="24" t="s">
        <v>11</v>
      </c>
      <c r="B15" t="str">
        <f>IF(Bestellformular!B38=0,"",Bestellformular!B38)</f>
        <v/>
      </c>
    </row>
    <row r="16" spans="1:14" x14ac:dyDescent="0.2">
      <c r="A16" s="24" t="s">
        <v>12</v>
      </c>
      <c r="B16" t="str">
        <f>IF(Bestellformular!B39=0,"",Bestellformular!B39)</f>
        <v/>
      </c>
    </row>
    <row r="17" spans="1:14" x14ac:dyDescent="0.2">
      <c r="A17" s="24" t="s">
        <v>13</v>
      </c>
      <c r="B17" t="str">
        <f>IF(Bestellformular!B40=0,"",Bestellformular!B40)</f>
        <v/>
      </c>
      <c r="N17" s="28" t="s">
        <v>38</v>
      </c>
    </row>
    <row r="18" spans="1:14" x14ac:dyDescent="0.2">
      <c r="A18" s="24" t="s">
        <v>24</v>
      </c>
      <c r="B18" t="str">
        <f>IF(Bestellformular!B41=0,"",Bestellformular!B41)</f>
        <v/>
      </c>
      <c r="N18" s="28" t="s">
        <v>39</v>
      </c>
    </row>
    <row r="19" spans="1:14" x14ac:dyDescent="0.2">
      <c r="A19" s="24" t="s">
        <v>25</v>
      </c>
      <c r="B19" t="str">
        <f>IF(Bestellformular!B42=0,"",Bestellformular!B42)</f>
        <v/>
      </c>
      <c r="N19" s="28" t="s">
        <v>40</v>
      </c>
    </row>
    <row r="21" spans="1:14" x14ac:dyDescent="0.2">
      <c r="A21" s="29" t="s">
        <v>41</v>
      </c>
      <c r="B21" s="30" t="s">
        <v>42</v>
      </c>
      <c r="C21" s="30" t="s">
        <v>23</v>
      </c>
      <c r="D21" s="30" t="s">
        <v>43</v>
      </c>
      <c r="E21" s="31" t="s">
        <v>44</v>
      </c>
      <c r="F21" s="32" t="s">
        <v>45</v>
      </c>
      <c r="G21" s="31" t="s">
        <v>46</v>
      </c>
      <c r="H21" s="31" t="s">
        <v>47</v>
      </c>
      <c r="I21" s="31" t="s">
        <v>48</v>
      </c>
      <c r="J21" s="31" t="s">
        <v>49</v>
      </c>
      <c r="K21" s="31" t="s">
        <v>50</v>
      </c>
      <c r="L21" s="31" t="s">
        <v>51</v>
      </c>
      <c r="M21" s="31" t="s">
        <v>52</v>
      </c>
      <c r="N21" s="33" t="s">
        <v>53</v>
      </c>
    </row>
    <row r="22" spans="1:14" x14ac:dyDescent="0.2">
      <c r="A22" s="22"/>
      <c r="B22" s="15"/>
      <c r="C22" s="15"/>
      <c r="D22" s="15"/>
      <c r="E22" s="15"/>
      <c r="F22" s="21"/>
      <c r="G22" s="15"/>
      <c r="H22" s="15"/>
      <c r="I22" s="15"/>
      <c r="J22" s="15"/>
      <c r="K22" s="15"/>
      <c r="L22" s="15"/>
      <c r="M22" s="15">
        <f>SUM(G22:L22)</f>
        <v>0</v>
      </c>
      <c r="N22" s="23"/>
    </row>
    <row r="23" spans="1:14" x14ac:dyDescent="0.2">
      <c r="A23" s="22"/>
      <c r="B23" s="15"/>
      <c r="C23" s="15"/>
      <c r="D23" s="15"/>
      <c r="E23" s="15"/>
      <c r="F23" s="21"/>
      <c r="G23" s="15"/>
      <c r="H23" s="15"/>
      <c r="I23" s="15"/>
      <c r="J23" s="15"/>
      <c r="K23" s="15"/>
      <c r="L23" s="15"/>
      <c r="M23" s="15">
        <f t="shared" ref="M23:M60" si="0">SUM(G23:L23)</f>
        <v>0</v>
      </c>
      <c r="N23" s="23"/>
    </row>
    <row r="24" spans="1:14" x14ac:dyDescent="0.2">
      <c r="A24" s="22"/>
      <c r="B24" s="15"/>
      <c r="C24" s="15"/>
      <c r="D24" s="15"/>
      <c r="E24" s="15"/>
      <c r="F24" s="21"/>
      <c r="G24" s="15"/>
      <c r="H24" s="15"/>
      <c r="I24" s="15"/>
      <c r="J24" s="15"/>
      <c r="K24" s="15"/>
      <c r="L24" s="15"/>
      <c r="M24" s="15">
        <f t="shared" si="0"/>
        <v>0</v>
      </c>
      <c r="N24" s="23"/>
    </row>
    <row r="25" spans="1:14" x14ac:dyDescent="0.2">
      <c r="A25" s="22"/>
      <c r="B25" s="15"/>
      <c r="C25" s="15"/>
      <c r="D25" s="15"/>
      <c r="E25" s="15"/>
      <c r="F25" s="21"/>
      <c r="G25" s="15"/>
      <c r="H25" s="15"/>
      <c r="I25" s="15"/>
      <c r="J25" s="15"/>
      <c r="K25" s="15"/>
      <c r="L25" s="15"/>
      <c r="M25" s="15">
        <f t="shared" si="0"/>
        <v>0</v>
      </c>
      <c r="N25" s="23"/>
    </row>
    <row r="26" spans="1:14" x14ac:dyDescent="0.2">
      <c r="A26" s="22"/>
      <c r="B26" s="15"/>
      <c r="C26" s="15"/>
      <c r="D26" s="15"/>
      <c r="E26" s="15"/>
      <c r="F26" s="21"/>
      <c r="G26" s="15"/>
      <c r="H26" s="15"/>
      <c r="I26" s="15"/>
      <c r="J26" s="15"/>
      <c r="K26" s="15"/>
      <c r="L26" s="15"/>
      <c r="M26" s="15">
        <f t="shared" si="0"/>
        <v>0</v>
      </c>
      <c r="N26" s="23"/>
    </row>
    <row r="27" spans="1:14" x14ac:dyDescent="0.2">
      <c r="A27" s="22"/>
      <c r="B27" s="15"/>
      <c r="C27" s="15"/>
      <c r="D27" s="15"/>
      <c r="E27" s="15"/>
      <c r="F27" s="21"/>
      <c r="G27" s="15"/>
      <c r="H27" s="15"/>
      <c r="I27" s="15"/>
      <c r="J27" s="15"/>
      <c r="K27" s="15"/>
      <c r="L27" s="15"/>
      <c r="M27" s="15">
        <f t="shared" si="0"/>
        <v>0</v>
      </c>
      <c r="N27" s="23"/>
    </row>
    <row r="28" spans="1:14" x14ac:dyDescent="0.2">
      <c r="A28" s="22"/>
      <c r="B28" s="15"/>
      <c r="C28" s="15"/>
      <c r="D28" s="15"/>
      <c r="E28" s="15"/>
      <c r="F28" s="21"/>
      <c r="G28" s="15"/>
      <c r="H28" s="15"/>
      <c r="I28" s="15"/>
      <c r="J28" s="15"/>
      <c r="K28" s="15"/>
      <c r="L28" s="15"/>
      <c r="M28" s="15">
        <f t="shared" si="0"/>
        <v>0</v>
      </c>
      <c r="N28" s="23"/>
    </row>
    <row r="29" spans="1:14" x14ac:dyDescent="0.2">
      <c r="A29" s="22"/>
      <c r="B29" s="15"/>
      <c r="C29" s="15"/>
      <c r="D29" s="15"/>
      <c r="E29" s="15"/>
      <c r="F29" s="21"/>
      <c r="G29" s="15"/>
      <c r="H29" s="15"/>
      <c r="I29" s="15"/>
      <c r="J29" s="15"/>
      <c r="K29" s="15"/>
      <c r="L29" s="15"/>
      <c r="M29" s="15">
        <f t="shared" si="0"/>
        <v>0</v>
      </c>
      <c r="N29" s="23"/>
    </row>
    <row r="30" spans="1:14" x14ac:dyDescent="0.2">
      <c r="A30" s="22"/>
      <c r="B30" s="15"/>
      <c r="C30" s="15"/>
      <c r="D30" s="15"/>
      <c r="E30" s="15"/>
      <c r="F30" s="21"/>
      <c r="G30" s="15"/>
      <c r="H30" s="15"/>
      <c r="I30" s="15"/>
      <c r="J30" s="15"/>
      <c r="K30" s="15"/>
      <c r="L30" s="15"/>
      <c r="M30" s="15">
        <f t="shared" si="0"/>
        <v>0</v>
      </c>
      <c r="N30" s="23"/>
    </row>
    <row r="31" spans="1:14" x14ac:dyDescent="0.2">
      <c r="A31" s="22"/>
      <c r="B31" s="15"/>
      <c r="C31" s="15"/>
      <c r="D31" s="15"/>
      <c r="E31" s="15"/>
      <c r="F31" s="21"/>
      <c r="G31" s="15"/>
      <c r="H31" s="15"/>
      <c r="I31" s="15"/>
      <c r="J31" s="15"/>
      <c r="K31" s="15"/>
      <c r="L31" s="15"/>
      <c r="M31" s="15">
        <f t="shared" si="0"/>
        <v>0</v>
      </c>
      <c r="N31" s="23"/>
    </row>
    <row r="32" spans="1:14" x14ac:dyDescent="0.2">
      <c r="A32" s="22"/>
      <c r="B32" s="15"/>
      <c r="C32" s="15" t="str">
        <f t="shared" ref="C32:C60" si="1">+$B$14</f>
        <v/>
      </c>
      <c r="D32" s="15"/>
      <c r="E32" s="15"/>
      <c r="F32" s="21"/>
      <c r="G32" s="15"/>
      <c r="H32" s="15"/>
      <c r="I32" s="15"/>
      <c r="J32" s="15"/>
      <c r="K32" s="15"/>
      <c r="L32" s="15"/>
      <c r="M32" s="15">
        <f t="shared" si="0"/>
        <v>0</v>
      </c>
      <c r="N32" s="23"/>
    </row>
    <row r="33" spans="1:14" x14ac:dyDescent="0.2">
      <c r="A33" s="22"/>
      <c r="B33" s="15"/>
      <c r="C33" s="15" t="str">
        <f t="shared" si="1"/>
        <v/>
      </c>
      <c r="D33" s="15"/>
      <c r="E33" s="15"/>
      <c r="F33" s="21"/>
      <c r="G33" s="15"/>
      <c r="H33" s="15"/>
      <c r="I33" s="15"/>
      <c r="J33" s="15"/>
      <c r="K33" s="15"/>
      <c r="L33" s="15"/>
      <c r="M33" s="15">
        <f t="shared" si="0"/>
        <v>0</v>
      </c>
      <c r="N33" s="23"/>
    </row>
    <row r="34" spans="1:14" x14ac:dyDescent="0.2">
      <c r="A34" s="22"/>
      <c r="B34" s="15"/>
      <c r="C34" s="15" t="str">
        <f t="shared" si="1"/>
        <v/>
      </c>
      <c r="D34" s="15"/>
      <c r="E34" s="15"/>
      <c r="F34" s="21"/>
      <c r="G34" s="15"/>
      <c r="H34" s="15"/>
      <c r="I34" s="15"/>
      <c r="J34" s="15"/>
      <c r="K34" s="15"/>
      <c r="L34" s="15"/>
      <c r="M34" s="15">
        <f t="shared" si="0"/>
        <v>0</v>
      </c>
      <c r="N34" s="23"/>
    </row>
    <row r="35" spans="1:14" x14ac:dyDescent="0.2">
      <c r="A35" s="22"/>
      <c r="B35" s="15"/>
      <c r="C35" s="15" t="str">
        <f t="shared" si="1"/>
        <v/>
      </c>
      <c r="D35" s="15"/>
      <c r="E35" s="15"/>
      <c r="F35" s="21"/>
      <c r="G35" s="15"/>
      <c r="H35" s="15"/>
      <c r="I35" s="15"/>
      <c r="J35" s="15"/>
      <c r="K35" s="15"/>
      <c r="L35" s="15"/>
      <c r="M35" s="15">
        <f t="shared" si="0"/>
        <v>0</v>
      </c>
      <c r="N35" s="23"/>
    </row>
    <row r="36" spans="1:14" x14ac:dyDescent="0.2">
      <c r="A36" s="22"/>
      <c r="B36" s="15"/>
      <c r="C36" s="15" t="str">
        <f t="shared" si="1"/>
        <v/>
      </c>
      <c r="D36" s="15"/>
      <c r="E36" s="15"/>
      <c r="F36" s="21"/>
      <c r="G36" s="15"/>
      <c r="H36" s="15"/>
      <c r="I36" s="15"/>
      <c r="J36" s="15"/>
      <c r="K36" s="15"/>
      <c r="L36" s="15"/>
      <c r="M36" s="15">
        <f t="shared" si="0"/>
        <v>0</v>
      </c>
      <c r="N36" s="23"/>
    </row>
    <row r="37" spans="1:14" x14ac:dyDescent="0.2">
      <c r="A37" s="22"/>
      <c r="B37" s="15"/>
      <c r="C37" s="15" t="str">
        <f t="shared" si="1"/>
        <v/>
      </c>
      <c r="D37" s="15"/>
      <c r="E37" s="15"/>
      <c r="F37" s="21"/>
      <c r="G37" s="15"/>
      <c r="H37" s="15"/>
      <c r="I37" s="15"/>
      <c r="J37" s="15"/>
      <c r="K37" s="15"/>
      <c r="L37" s="15"/>
      <c r="M37" s="15">
        <f t="shared" si="0"/>
        <v>0</v>
      </c>
      <c r="N37" s="23"/>
    </row>
    <row r="38" spans="1:14" x14ac:dyDescent="0.2">
      <c r="A38" s="22"/>
      <c r="B38" s="15"/>
      <c r="C38" s="15" t="str">
        <f t="shared" si="1"/>
        <v/>
      </c>
      <c r="D38" s="15"/>
      <c r="E38" s="15"/>
      <c r="F38" s="21"/>
      <c r="G38" s="15"/>
      <c r="H38" s="15"/>
      <c r="I38" s="15"/>
      <c r="J38" s="15"/>
      <c r="K38" s="15"/>
      <c r="L38" s="15"/>
      <c r="M38" s="15">
        <f t="shared" si="0"/>
        <v>0</v>
      </c>
      <c r="N38" s="23"/>
    </row>
    <row r="39" spans="1:14" x14ac:dyDescent="0.2">
      <c r="A39" s="22"/>
      <c r="B39" s="15"/>
      <c r="C39" s="15" t="str">
        <f t="shared" si="1"/>
        <v/>
      </c>
      <c r="D39" s="15"/>
      <c r="E39" s="15"/>
      <c r="F39" s="21"/>
      <c r="G39" s="15"/>
      <c r="H39" s="15"/>
      <c r="I39" s="15"/>
      <c r="J39" s="15"/>
      <c r="K39" s="15"/>
      <c r="L39" s="15"/>
      <c r="M39" s="15">
        <f t="shared" si="0"/>
        <v>0</v>
      </c>
      <c r="N39" s="23"/>
    </row>
    <row r="40" spans="1:14" x14ac:dyDescent="0.2">
      <c r="A40" s="22"/>
      <c r="B40" s="15"/>
      <c r="C40" s="15" t="str">
        <f t="shared" si="1"/>
        <v/>
      </c>
      <c r="D40" s="15"/>
      <c r="E40" s="15"/>
      <c r="F40" s="21"/>
      <c r="G40" s="15"/>
      <c r="H40" s="15"/>
      <c r="I40" s="15"/>
      <c r="J40" s="15"/>
      <c r="K40" s="15"/>
      <c r="L40" s="15"/>
      <c r="M40" s="15">
        <f t="shared" si="0"/>
        <v>0</v>
      </c>
      <c r="N40" s="23"/>
    </row>
    <row r="41" spans="1:14" x14ac:dyDescent="0.2">
      <c r="A41" s="22"/>
      <c r="B41" s="15"/>
      <c r="C41" s="15" t="str">
        <f t="shared" si="1"/>
        <v/>
      </c>
      <c r="D41" s="15"/>
      <c r="E41" s="15"/>
      <c r="F41" s="21"/>
      <c r="G41" s="15"/>
      <c r="H41" s="15"/>
      <c r="I41" s="15"/>
      <c r="J41" s="15"/>
      <c r="K41" s="15"/>
      <c r="L41" s="15"/>
      <c r="M41" s="15">
        <f t="shared" si="0"/>
        <v>0</v>
      </c>
      <c r="N41" s="23"/>
    </row>
    <row r="42" spans="1:14" x14ac:dyDescent="0.2">
      <c r="A42" s="22"/>
      <c r="B42" s="15"/>
      <c r="C42" s="15" t="str">
        <f t="shared" si="1"/>
        <v/>
      </c>
      <c r="D42" s="15"/>
      <c r="E42" s="15"/>
      <c r="F42" s="21"/>
      <c r="G42" s="15"/>
      <c r="H42" s="15"/>
      <c r="I42" s="15"/>
      <c r="J42" s="15"/>
      <c r="K42" s="15"/>
      <c r="L42" s="15"/>
      <c r="M42" s="15">
        <f t="shared" si="0"/>
        <v>0</v>
      </c>
      <c r="N42" s="23"/>
    </row>
    <row r="43" spans="1:14" x14ac:dyDescent="0.2">
      <c r="A43" s="22"/>
      <c r="B43" s="15"/>
      <c r="C43" s="15" t="str">
        <f t="shared" si="1"/>
        <v/>
      </c>
      <c r="D43" s="15"/>
      <c r="E43" s="15"/>
      <c r="F43" s="21"/>
      <c r="G43" s="15"/>
      <c r="H43" s="15"/>
      <c r="I43" s="15"/>
      <c r="J43" s="15"/>
      <c r="K43" s="15"/>
      <c r="L43" s="15"/>
      <c r="M43" s="15">
        <f t="shared" si="0"/>
        <v>0</v>
      </c>
      <c r="N43" s="23"/>
    </row>
    <row r="44" spans="1:14" x14ac:dyDescent="0.2">
      <c r="A44" s="22"/>
      <c r="B44" s="15"/>
      <c r="C44" s="15" t="str">
        <f t="shared" si="1"/>
        <v/>
      </c>
      <c r="D44" s="15"/>
      <c r="E44" s="15"/>
      <c r="F44" s="21"/>
      <c r="G44" s="15"/>
      <c r="H44" s="15"/>
      <c r="I44" s="15"/>
      <c r="J44" s="15"/>
      <c r="K44" s="15"/>
      <c r="L44" s="15"/>
      <c r="M44" s="15">
        <f t="shared" si="0"/>
        <v>0</v>
      </c>
      <c r="N44" s="23"/>
    </row>
    <row r="45" spans="1:14" x14ac:dyDescent="0.2">
      <c r="A45" s="22"/>
      <c r="B45" s="15"/>
      <c r="C45" s="15" t="str">
        <f t="shared" si="1"/>
        <v/>
      </c>
      <c r="D45" s="15"/>
      <c r="E45" s="15"/>
      <c r="F45" s="21"/>
      <c r="G45" s="15"/>
      <c r="H45" s="15"/>
      <c r="I45" s="15"/>
      <c r="J45" s="15"/>
      <c r="K45" s="15"/>
      <c r="L45" s="15"/>
      <c r="M45" s="15">
        <f t="shared" si="0"/>
        <v>0</v>
      </c>
      <c r="N45" s="23"/>
    </row>
    <row r="46" spans="1:14" x14ac:dyDescent="0.2">
      <c r="A46" s="22"/>
      <c r="B46" s="15"/>
      <c r="C46" s="15" t="str">
        <f t="shared" si="1"/>
        <v/>
      </c>
      <c r="D46" s="15"/>
      <c r="E46" s="15"/>
      <c r="F46" s="21"/>
      <c r="G46" s="15"/>
      <c r="H46" s="15"/>
      <c r="I46" s="15"/>
      <c r="J46" s="15"/>
      <c r="K46" s="15"/>
      <c r="L46" s="15"/>
      <c r="M46" s="15">
        <f t="shared" si="0"/>
        <v>0</v>
      </c>
      <c r="N46" s="23"/>
    </row>
    <row r="47" spans="1:14" x14ac:dyDescent="0.2">
      <c r="A47" s="22"/>
      <c r="B47" s="15"/>
      <c r="C47" s="15" t="str">
        <f t="shared" si="1"/>
        <v/>
      </c>
      <c r="D47" s="15"/>
      <c r="E47" s="15"/>
      <c r="F47" s="21"/>
      <c r="G47" s="15"/>
      <c r="H47" s="15"/>
      <c r="I47" s="15"/>
      <c r="J47" s="15"/>
      <c r="K47" s="15"/>
      <c r="L47" s="15"/>
      <c r="M47" s="15">
        <f t="shared" si="0"/>
        <v>0</v>
      </c>
      <c r="N47" s="23"/>
    </row>
    <row r="48" spans="1:14" x14ac:dyDescent="0.2">
      <c r="A48" s="22"/>
      <c r="B48" s="15"/>
      <c r="C48" s="15" t="str">
        <f t="shared" si="1"/>
        <v/>
      </c>
      <c r="D48" s="15"/>
      <c r="E48" s="15"/>
      <c r="F48" s="21"/>
      <c r="G48" s="15"/>
      <c r="H48" s="15"/>
      <c r="I48" s="15"/>
      <c r="J48" s="15"/>
      <c r="K48" s="15"/>
      <c r="L48" s="15"/>
      <c r="M48" s="15">
        <f t="shared" si="0"/>
        <v>0</v>
      </c>
      <c r="N48" s="23"/>
    </row>
    <row r="49" spans="1:14" x14ac:dyDescent="0.2">
      <c r="A49" s="22"/>
      <c r="B49" s="15"/>
      <c r="C49" s="15" t="str">
        <f t="shared" si="1"/>
        <v/>
      </c>
      <c r="D49" s="15"/>
      <c r="E49" s="15"/>
      <c r="F49" s="21"/>
      <c r="G49" s="15"/>
      <c r="H49" s="15"/>
      <c r="I49" s="15"/>
      <c r="J49" s="15"/>
      <c r="K49" s="15"/>
      <c r="L49" s="15"/>
      <c r="M49" s="15">
        <f t="shared" si="0"/>
        <v>0</v>
      </c>
      <c r="N49" s="23"/>
    </row>
    <row r="50" spans="1:14" x14ac:dyDescent="0.2">
      <c r="A50" s="22"/>
      <c r="B50" s="15"/>
      <c r="C50" s="15" t="str">
        <f t="shared" si="1"/>
        <v/>
      </c>
      <c r="D50" s="15"/>
      <c r="E50" s="15"/>
      <c r="F50" s="21"/>
      <c r="G50" s="15"/>
      <c r="H50" s="15"/>
      <c r="I50" s="15"/>
      <c r="J50" s="15"/>
      <c r="K50" s="15"/>
      <c r="L50" s="15"/>
      <c r="M50" s="15">
        <f t="shared" si="0"/>
        <v>0</v>
      </c>
      <c r="N50" s="23"/>
    </row>
    <row r="51" spans="1:14" x14ac:dyDescent="0.2">
      <c r="A51" s="22"/>
      <c r="B51" s="15"/>
      <c r="C51" s="15" t="str">
        <f t="shared" si="1"/>
        <v/>
      </c>
      <c r="D51" s="15"/>
      <c r="E51" s="15"/>
      <c r="F51" s="21"/>
      <c r="G51" s="15"/>
      <c r="H51" s="15"/>
      <c r="I51" s="15"/>
      <c r="J51" s="15"/>
      <c r="K51" s="15"/>
      <c r="L51" s="15"/>
      <c r="M51" s="15">
        <f t="shared" si="0"/>
        <v>0</v>
      </c>
      <c r="N51" s="23"/>
    </row>
    <row r="52" spans="1:14" x14ac:dyDescent="0.2">
      <c r="A52" s="22"/>
      <c r="B52" s="15"/>
      <c r="C52" s="15" t="str">
        <f t="shared" si="1"/>
        <v/>
      </c>
      <c r="D52" s="15"/>
      <c r="E52" s="15"/>
      <c r="F52" s="21"/>
      <c r="G52" s="15"/>
      <c r="H52" s="15"/>
      <c r="I52" s="15"/>
      <c r="J52" s="15"/>
      <c r="K52" s="15"/>
      <c r="L52" s="15"/>
      <c r="M52" s="15">
        <f t="shared" si="0"/>
        <v>0</v>
      </c>
      <c r="N52" s="23"/>
    </row>
    <row r="53" spans="1:14" x14ac:dyDescent="0.2">
      <c r="A53" s="22"/>
      <c r="B53" s="15"/>
      <c r="C53" s="15" t="str">
        <f t="shared" si="1"/>
        <v/>
      </c>
      <c r="D53" s="15"/>
      <c r="E53" s="15"/>
      <c r="F53" s="21"/>
      <c r="G53" s="15"/>
      <c r="H53" s="15"/>
      <c r="I53" s="15"/>
      <c r="J53" s="15"/>
      <c r="K53" s="15"/>
      <c r="L53" s="15"/>
      <c r="M53" s="15">
        <f t="shared" si="0"/>
        <v>0</v>
      </c>
      <c r="N53" s="23"/>
    </row>
    <row r="54" spans="1:14" x14ac:dyDescent="0.2">
      <c r="A54" s="22"/>
      <c r="B54" s="15"/>
      <c r="C54" s="15" t="str">
        <f t="shared" si="1"/>
        <v/>
      </c>
      <c r="D54" s="15"/>
      <c r="E54" s="15"/>
      <c r="F54" s="21"/>
      <c r="G54" s="15"/>
      <c r="H54" s="15"/>
      <c r="I54" s="15"/>
      <c r="J54" s="15"/>
      <c r="K54" s="15"/>
      <c r="L54" s="15"/>
      <c r="M54" s="15">
        <f t="shared" si="0"/>
        <v>0</v>
      </c>
      <c r="N54" s="23"/>
    </row>
    <row r="55" spans="1:14" x14ac:dyDescent="0.2">
      <c r="A55" s="22"/>
      <c r="B55" s="15"/>
      <c r="C55" s="15" t="str">
        <f t="shared" si="1"/>
        <v/>
      </c>
      <c r="D55" s="15"/>
      <c r="E55" s="15"/>
      <c r="F55" s="21"/>
      <c r="G55" s="15"/>
      <c r="H55" s="15"/>
      <c r="I55" s="15"/>
      <c r="J55" s="15"/>
      <c r="K55" s="15"/>
      <c r="L55" s="15"/>
      <c r="M55" s="15">
        <f t="shared" si="0"/>
        <v>0</v>
      </c>
      <c r="N55" s="23"/>
    </row>
    <row r="56" spans="1:14" x14ac:dyDescent="0.2">
      <c r="A56" s="22"/>
      <c r="B56" s="15"/>
      <c r="C56" s="15" t="str">
        <f t="shared" si="1"/>
        <v/>
      </c>
      <c r="D56" s="15"/>
      <c r="E56" s="15"/>
      <c r="F56" s="21"/>
      <c r="G56" s="15"/>
      <c r="H56" s="15"/>
      <c r="I56" s="15"/>
      <c r="J56" s="15"/>
      <c r="K56" s="15"/>
      <c r="L56" s="15"/>
      <c r="M56" s="15">
        <f t="shared" si="0"/>
        <v>0</v>
      </c>
      <c r="N56" s="23"/>
    </row>
    <row r="57" spans="1:14" x14ac:dyDescent="0.2">
      <c r="A57" s="22"/>
      <c r="B57" s="15"/>
      <c r="C57" s="15" t="str">
        <f t="shared" si="1"/>
        <v/>
      </c>
      <c r="D57" s="15"/>
      <c r="E57" s="15"/>
      <c r="F57" s="21"/>
      <c r="G57" s="15"/>
      <c r="H57" s="15"/>
      <c r="I57" s="15"/>
      <c r="J57" s="15"/>
      <c r="K57" s="15"/>
      <c r="L57" s="15"/>
      <c r="M57" s="15">
        <f t="shared" si="0"/>
        <v>0</v>
      </c>
      <c r="N57" s="23"/>
    </row>
    <row r="58" spans="1:14" x14ac:dyDescent="0.2">
      <c r="A58" s="22"/>
      <c r="B58" s="15"/>
      <c r="C58" s="15" t="str">
        <f t="shared" si="1"/>
        <v/>
      </c>
      <c r="D58" s="15"/>
      <c r="E58" s="15"/>
      <c r="F58" s="21"/>
      <c r="G58" s="15"/>
      <c r="H58" s="15"/>
      <c r="I58" s="15"/>
      <c r="J58" s="15"/>
      <c r="K58" s="15"/>
      <c r="L58" s="15"/>
      <c r="M58" s="15">
        <f t="shared" si="0"/>
        <v>0</v>
      </c>
      <c r="N58" s="23"/>
    </row>
    <row r="59" spans="1:14" x14ac:dyDescent="0.2">
      <c r="A59" s="22"/>
      <c r="B59" s="15"/>
      <c r="C59" s="15" t="str">
        <f t="shared" si="1"/>
        <v/>
      </c>
      <c r="D59" s="15"/>
      <c r="E59" s="15"/>
      <c r="F59" s="21"/>
      <c r="G59" s="15"/>
      <c r="H59" s="15"/>
      <c r="I59" s="15"/>
      <c r="J59" s="15"/>
      <c r="K59" s="15"/>
      <c r="L59" s="15"/>
      <c r="M59" s="15">
        <f t="shared" si="0"/>
        <v>0</v>
      </c>
      <c r="N59" s="23"/>
    </row>
    <row r="60" spans="1:14" x14ac:dyDescent="0.2">
      <c r="A60" s="22"/>
      <c r="B60" s="15"/>
      <c r="C60" s="15" t="str">
        <f t="shared" si="1"/>
        <v/>
      </c>
      <c r="D60" s="15"/>
      <c r="E60" s="15"/>
      <c r="F60" s="21"/>
      <c r="G60" s="15"/>
      <c r="H60" s="15"/>
      <c r="I60" s="15"/>
      <c r="J60" s="15"/>
      <c r="K60" s="15"/>
      <c r="L60" s="15"/>
      <c r="M60" s="15">
        <f t="shared" si="0"/>
        <v>0</v>
      </c>
      <c r="N60" s="23"/>
    </row>
  </sheetData>
  <sheetProtection algorithmName="SHA-512" hashValue="yRGkdrpgCIT4YmhQnUbOT7ShR9OTyESRQ9/wRcyfelxpQqIeoBfvELSprUtF9CAxpXfwD0NJuxkW6HhsrhdpeA==" saltValue="lCqzcQMU8BjI9Sb1h4NTZg==" spinCount="100000" sheet="1" objects="1" scenarios="1"/>
  <dataValidations count="2">
    <dataValidation type="list" allowBlank="1" showInputMessage="1" showErrorMessage="1" sqref="F22:F60" xr:uid="{8AE7B1DF-706E-4780-9DE8-82F69F3DB2A4}">
      <formula1>$N$17:$N$19</formula1>
    </dataValidation>
    <dataValidation type="whole" allowBlank="1" showInputMessage="1" showErrorMessage="1" errorTitle="Resultat der Serie erfassen" error="Min. 0_x000a_Max. 100" sqref="G22:L60" xr:uid="{2E8090F9-79E1-4C2C-A160-64C163F08B9D}">
      <formula1>0</formula1>
      <formula2>100</formula2>
    </dataValidation>
  </dataValidations>
  <hyperlinks>
    <hyperlink ref="F7" r:id="rId1" xr:uid="{A989ADA8-4B6A-40CD-9A39-A1BE5999BC33}"/>
  </hyperlinks>
  <printOptions horizontalCentered="1"/>
  <pageMargins left="0.31496062992125984" right="0.31496062992125984" top="0.78740157480314965" bottom="0.78740157480314965" header="0.31496062992125984" footer="0.31496062992125984"/>
  <pageSetup paperSize="9" scale="73" orientation="portrait" r:id="rId2"/>
  <ignoredErrors>
    <ignoredError sqref="M22:M60" unlockedFormula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EF47D-EEC7-4D60-86F9-A98D4762B66F}">
  <sheetPr>
    <pageSetUpPr fitToPage="1"/>
  </sheetPr>
  <dimension ref="B1:E43"/>
  <sheetViews>
    <sheetView workbookViewId="0">
      <selection activeCell="B44" sqref="B44"/>
    </sheetView>
  </sheetViews>
  <sheetFormatPr baseColWidth="10" defaultRowHeight="12.75" x14ac:dyDescent="0.2"/>
  <cols>
    <col min="1" max="1" width="12.7109375" customWidth="1"/>
    <col min="2" max="2" width="13.85546875" customWidth="1"/>
    <col min="3" max="3" width="22.85546875" style="36" customWidth="1"/>
    <col min="4" max="4" width="19.7109375" customWidth="1"/>
    <col min="5" max="5" width="31.28515625" customWidth="1"/>
    <col min="6" max="6" width="12.7109375" customWidth="1"/>
  </cols>
  <sheetData>
    <row r="1" spans="2:5" x14ac:dyDescent="0.2">
      <c r="E1" s="4" t="s">
        <v>34</v>
      </c>
    </row>
    <row r="2" spans="2:5" x14ac:dyDescent="0.2">
      <c r="E2" s="6"/>
    </row>
    <row r="3" spans="2:5" x14ac:dyDescent="0.2">
      <c r="E3" t="s">
        <v>14</v>
      </c>
    </row>
    <row r="4" spans="2:5" x14ac:dyDescent="0.2">
      <c r="E4" t="s">
        <v>15</v>
      </c>
    </row>
    <row r="5" spans="2:5" x14ac:dyDescent="0.2">
      <c r="E5" t="s">
        <v>16</v>
      </c>
    </row>
    <row r="7" spans="2:5" x14ac:dyDescent="0.2">
      <c r="E7" s="25" t="s">
        <v>17</v>
      </c>
    </row>
    <row r="8" spans="2:5" x14ac:dyDescent="0.2">
      <c r="E8" t="s">
        <v>18</v>
      </c>
    </row>
    <row r="10" spans="2:5" x14ac:dyDescent="0.2">
      <c r="B10" s="3"/>
      <c r="C10" s="37"/>
      <c r="D10" s="3"/>
      <c r="E10" s="3"/>
    </row>
    <row r="13" spans="2:5" x14ac:dyDescent="0.2">
      <c r="B13" s="38" t="str" cm="1">
        <f t="array" ref="B13">RIGHT(E5,LEN(E5)-LOOKUP(999,FIND(" ",E5,ROW(E:E))))&amp;", "&amp;TEXT(Resultatmeldung!N14,"TT.MM.JJJJ")</f>
        <v>Uhwiesen, 10.07.2026</v>
      </c>
    </row>
    <row r="17" spans="2:5" x14ac:dyDescent="0.2">
      <c r="B17" t="str">
        <f>+Resultatmeldung!B14</f>
        <v/>
      </c>
    </row>
    <row r="18" spans="2:5" x14ac:dyDescent="0.2">
      <c r="B18" t="str">
        <f>+Resultatmeldung!B15</f>
        <v/>
      </c>
    </row>
    <row r="19" spans="2:5" x14ac:dyDescent="0.2">
      <c r="B19" t="str">
        <f>+Resultatmeldung!B16</f>
        <v/>
      </c>
    </row>
    <row r="20" spans="2:5" x14ac:dyDescent="0.2">
      <c r="B20" t="str">
        <f>+Resultatmeldung!B17</f>
        <v/>
      </c>
    </row>
    <row r="24" spans="2:5" s="35" customFormat="1" ht="15.75" x14ac:dyDescent="0.25">
      <c r="B24" s="34" t="str">
        <f>"Rechnung OSPSV-Dez'match "&amp;TEXT(Resultatmeldung!N14,"JJJJ")&amp;", G50m Liegend / Zweistellung / Dreistellung"</f>
        <v>Rechnung OSPSV-Dez'match 2026, G50m Liegend / Zweistellung / Dreistellung</v>
      </c>
      <c r="C24" s="39"/>
    </row>
    <row r="27" spans="2:5" s="1" customFormat="1" x14ac:dyDescent="0.2">
      <c r="B27" s="30" t="s">
        <v>45</v>
      </c>
      <c r="C27" s="32" t="s">
        <v>58</v>
      </c>
      <c r="D27" s="30" t="s">
        <v>57</v>
      </c>
      <c r="E27" s="31" t="s">
        <v>56</v>
      </c>
    </row>
    <row r="29" spans="2:5" x14ac:dyDescent="0.2">
      <c r="B29" t="s">
        <v>38</v>
      </c>
      <c r="C29" s="36">
        <f>COUNTIF(Resultatmeldung!$F$22:$F$60,Rechnung!B29)</f>
        <v>0</v>
      </c>
      <c r="D29" s="40">
        <v>25</v>
      </c>
      <c r="E29" s="40">
        <f>+C29*D29</f>
        <v>0</v>
      </c>
    </row>
    <row r="30" spans="2:5" x14ac:dyDescent="0.2">
      <c r="D30" s="40"/>
      <c r="E30" s="40"/>
    </row>
    <row r="31" spans="2:5" x14ac:dyDescent="0.2">
      <c r="B31" t="s">
        <v>39</v>
      </c>
      <c r="C31" s="36">
        <f>COUNTIF(Resultatmeldung!$F$22:$F$60,Rechnung!B31)</f>
        <v>0</v>
      </c>
      <c r="D31" s="40">
        <f>+$D$29</f>
        <v>25</v>
      </c>
      <c r="E31" s="40">
        <f>+C31*D31</f>
        <v>0</v>
      </c>
    </row>
    <row r="32" spans="2:5" x14ac:dyDescent="0.2">
      <c r="D32" s="40"/>
      <c r="E32" s="40"/>
    </row>
    <row r="33" spans="2:5" x14ac:dyDescent="0.2">
      <c r="B33" t="s">
        <v>40</v>
      </c>
      <c r="C33" s="36">
        <f>COUNTIF(Resultatmeldung!$F$22:$F$60,Rechnung!B33)</f>
        <v>0</v>
      </c>
      <c r="D33" s="40">
        <f>+$D$29</f>
        <v>25</v>
      </c>
      <c r="E33" s="40">
        <f>+C33*D33</f>
        <v>0</v>
      </c>
    </row>
    <row r="34" spans="2:5" x14ac:dyDescent="0.2">
      <c r="D34" s="40"/>
      <c r="E34" s="40"/>
    </row>
    <row r="35" spans="2:5" s="1" customFormat="1" x14ac:dyDescent="0.2">
      <c r="B35" s="1" t="s">
        <v>59</v>
      </c>
      <c r="C35" s="41"/>
      <c r="D35" s="42"/>
      <c r="E35" s="42">
        <f>SUM(E28:E34)</f>
        <v>0</v>
      </c>
    </row>
    <row r="43" spans="2:5" x14ac:dyDescent="0.2">
      <c r="B43" s="43" t="str">
        <f>"Bitte Totalbetrag bis 31.07."&amp;TEXT(Resultatmeldung!N14,"JJJJ")&amp;" auf Konto CH17 0078 4259 8860 4200 1 überweisen. Danke"</f>
        <v>Bitte Totalbetrag bis 31.07.2026 auf Konto CH17 0078 4259 8860 4200 1 überweisen. Danke</v>
      </c>
    </row>
  </sheetData>
  <sheetProtection algorithmName="SHA-512" hashValue="xBkAcBwAuMQzyjNZH8o2NDS8TMDqLFqlPdAVvoL7L65soha1nsGZbG0ZxMTsHwQoWh99c79VHelP+/t6+Haj/g==" saltValue="YJ5F7dTYDWUGdwTH7LOYww==" spinCount="100000" sheet="1" objects="1" scenarios="1"/>
  <hyperlinks>
    <hyperlink ref="E7" r:id="rId1" xr:uid="{07EA3499-F897-452F-BD03-FAF98727FC18}"/>
  </hyperlinks>
  <printOptions horizontalCentered="1"/>
  <pageMargins left="0" right="0" top="0.78740157480314965" bottom="0" header="0.31496062992125984" footer="0"/>
  <pageSetup paperSize="9" scale="95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Bestellformular</vt:lpstr>
      <vt:lpstr>Lieferschein</vt:lpstr>
      <vt:lpstr>Resultatmeldung</vt:lpstr>
      <vt:lpstr>Rechnung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Familie Brühlmann</dc:creator>
  <cp:lastModifiedBy>Familie Brühlmann</cp:lastModifiedBy>
  <cp:lastPrinted>2026-03-08T10:00:43Z</cp:lastPrinted>
  <dcterms:created xsi:type="dcterms:W3CDTF">2024-02-26T22:07:44Z</dcterms:created>
  <dcterms:modified xsi:type="dcterms:W3CDTF">2026-03-08T10:03:57Z</dcterms:modified>
</cp:coreProperties>
</file>